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4370" windowHeight="8985"/>
  </bookViews>
  <sheets>
    <sheet name="Sheet1" sheetId="1" r:id="rId1"/>
  </sheets>
  <externalReferences>
    <externalReference r:id="rId2"/>
  </externalReferences>
  <calcPr calcId="145621" iterate="1"/>
</workbook>
</file>

<file path=xl/calcChain.xml><?xml version="1.0" encoding="utf-8"?>
<calcChain xmlns="http://schemas.openxmlformats.org/spreadsheetml/2006/main">
  <c r="AA71" i="1" l="1"/>
  <c r="P68" i="1" l="1"/>
  <c r="O68" i="1"/>
  <c r="N68" i="1"/>
  <c r="M68" i="1"/>
  <c r="L68" i="1"/>
  <c r="K68" i="1"/>
  <c r="J68" i="1"/>
  <c r="Z67" i="1"/>
  <c r="Y67" i="1"/>
  <c r="X67" i="1"/>
  <c r="W67" i="1"/>
  <c r="V67" i="1"/>
  <c r="U67" i="1"/>
  <c r="T67" i="1"/>
  <c r="S67" i="1"/>
  <c r="R67" i="1"/>
  <c r="Q67" i="1"/>
  <c r="P67" i="1"/>
  <c r="O67" i="1"/>
  <c r="N67" i="1"/>
  <c r="M67" i="1"/>
  <c r="L67" i="1"/>
  <c r="K67" i="1"/>
  <c r="K69" i="1" s="1"/>
  <c r="L69" i="1" s="1"/>
  <c r="J67" i="1"/>
  <c r="J69" i="1" s="1"/>
  <c r="N65" i="1"/>
  <c r="O65" i="1" s="1"/>
  <c r="P65" i="1" s="1"/>
  <c r="Q65" i="1" s="1"/>
  <c r="R65" i="1" s="1"/>
  <c r="S65" i="1" s="1"/>
  <c r="T65" i="1" s="1"/>
  <c r="U65" i="1" s="1"/>
  <c r="V65" i="1" s="1"/>
  <c r="W65" i="1" s="1"/>
  <c r="X65" i="1" s="1"/>
  <c r="Y65" i="1" s="1"/>
  <c r="Z65" i="1" s="1"/>
  <c r="L70" i="1" l="1"/>
  <c r="M69" i="1"/>
  <c r="N69" i="1" s="1"/>
  <c r="O69" i="1" s="1"/>
  <c r="O70" i="1" s="1"/>
  <c r="P69" i="1" l="1"/>
  <c r="P70" i="1" s="1"/>
  <c r="AA69" i="1"/>
  <c r="AA72" i="1" s="1"/>
  <c r="AA73" i="1" s="1"/>
  <c r="N70" i="1"/>
  <c r="M70" i="1"/>
  <c r="E104" i="1"/>
  <c r="Q69" i="1" l="1"/>
  <c r="R69" i="1"/>
  <c r="Q70" i="1"/>
  <c r="F104" i="1"/>
  <c r="S69" i="1" l="1"/>
  <c r="R70" i="1"/>
  <c r="T69" i="1" l="1"/>
  <c r="S70" i="1"/>
  <c r="U69" i="1" l="1"/>
  <c r="T70" i="1"/>
  <c r="V69" i="1" l="1"/>
  <c r="U70" i="1"/>
  <c r="W69" i="1" l="1"/>
  <c r="V70" i="1"/>
  <c r="X69" i="1" l="1"/>
  <c r="W70" i="1"/>
  <c r="Y69" i="1" l="1"/>
  <c r="X70" i="1"/>
  <c r="Z69" i="1" l="1"/>
  <c r="Z70" i="1" s="1"/>
  <c r="Y70" i="1"/>
</calcChain>
</file>

<file path=xl/sharedStrings.xml><?xml version="1.0" encoding="utf-8"?>
<sst xmlns="http://schemas.openxmlformats.org/spreadsheetml/2006/main" count="222" uniqueCount="185">
  <si>
    <t>1</t>
  </si>
  <si>
    <t>Наименование инвестиционного проекта</t>
  </si>
  <si>
    <t>2</t>
  </si>
  <si>
    <t>Идентификатор проекта</t>
  </si>
  <si>
    <t>3</t>
  </si>
  <si>
    <t>Дата последнего внесения изменений в паспорт проекта</t>
  </si>
  <si>
    <t>4</t>
  </si>
  <si>
    <t>5</t>
  </si>
  <si>
    <t>Категория / подкатегория проекта</t>
  </si>
  <si>
    <t>6</t>
  </si>
  <si>
    <t>Филиал / Дочернее зависимое общество, реализующие проект (если применимо)</t>
  </si>
  <si>
    <t>7</t>
  </si>
  <si>
    <t>Субъект(ы) РФ, в которых реализуется проект</t>
  </si>
  <si>
    <t>8</t>
  </si>
  <si>
    <t>Территории / муниципальные образования субъектов РФ, на которых реализуется проект</t>
  </si>
  <si>
    <t>9</t>
  </si>
  <si>
    <t>Тип проекта</t>
  </si>
  <si>
    <t>10</t>
  </si>
  <si>
    <t>Основные физические/ технические показатели вводимых объектов инвестиций</t>
  </si>
  <si>
    <t>11</t>
  </si>
  <si>
    <t>Основной технико-экономический показатель / показатель эффективности инфраструктуры, на улучшение которого направлен проект (если применимо)</t>
  </si>
  <si>
    <t>12</t>
  </si>
  <si>
    <t>Текущее фактическое значение показателя (до реализации проекта) (если применимо)</t>
  </si>
  <si>
    <t>13</t>
  </si>
  <si>
    <t>Целевое значение по итогам реализации проекта и год достижения (если применимо)</t>
  </si>
  <si>
    <t>14</t>
  </si>
  <si>
    <t>15</t>
  </si>
  <si>
    <t>16</t>
  </si>
  <si>
    <t>17</t>
  </si>
  <si>
    <t>18</t>
  </si>
  <si>
    <t>19</t>
  </si>
  <si>
    <t>Основные цели проекта</t>
  </si>
  <si>
    <t>20</t>
  </si>
  <si>
    <t>21</t>
  </si>
  <si>
    <t>Основной заявитель (заявители) проекта / потребитель (потребители) услуг, на обеспечение которых направлен проект</t>
  </si>
  <si>
    <t>22</t>
  </si>
  <si>
    <t>23</t>
  </si>
  <si>
    <t>24</t>
  </si>
  <si>
    <t>25</t>
  </si>
  <si>
    <t>26-40</t>
  </si>
  <si>
    <t>Цели инвестиционного проекта</t>
  </si>
  <si>
    <t>Обоснование проекта</t>
  </si>
  <si>
    <t>41</t>
  </si>
  <si>
    <t>41.1</t>
  </si>
  <si>
    <t>41.3</t>
  </si>
  <si>
    <t>41.4</t>
  </si>
  <si>
    <t>Наименование показателя, единицы измерения</t>
  </si>
  <si>
    <t>Фактическое значение показателя до реализации проекта (если применимо)</t>
  </si>
  <si>
    <t>Планируемое значение показателя после реализации проекта (на этапе эксплуатации) (если применимо)</t>
  </si>
  <si>
    <t>Комментарий</t>
  </si>
  <si>
    <t>Наименование показателя</t>
  </si>
  <si>
    <t>Значение показателя</t>
  </si>
  <si>
    <t>Основные допущения, использованные при расчете показателя</t>
  </si>
  <si>
    <t>43</t>
  </si>
  <si>
    <t>43.1</t>
  </si>
  <si>
    <t>43.2</t>
  </si>
  <si>
    <t>43.3</t>
  </si>
  <si>
    <t>Наименование тарифа, регион</t>
  </si>
  <si>
    <t>Оценка изменения в результате проекта</t>
  </si>
  <si>
    <t>Краткая характеристика методологии расчета</t>
  </si>
  <si>
    <t>44</t>
  </si>
  <si>
    <t>44.1</t>
  </si>
  <si>
    <t>44.2</t>
  </si>
  <si>
    <t>44.3</t>
  </si>
  <si>
    <t>45</t>
  </si>
  <si>
    <t>Этапы проекта</t>
  </si>
  <si>
    <t>Срок реализации (квартал, год) - фактические (для реализуемых / реализованных этапов) и плановые</t>
  </si>
  <si>
    <t>Начало</t>
  </si>
  <si>
    <t>Окончание</t>
  </si>
  <si>
    <t>Справочно: даты начала и окончания более крупного проекта / программы, частью которого является данный проект (если применимо)</t>
  </si>
  <si>
    <t>46</t>
  </si>
  <si>
    <t>46.1</t>
  </si>
  <si>
    <t>46.2</t>
  </si>
  <si>
    <t>46.3</t>
  </si>
  <si>
    <t>46.4</t>
  </si>
  <si>
    <t>46.5</t>
  </si>
  <si>
    <t>46.6</t>
  </si>
  <si>
    <t>Объект инвестиций</t>
  </si>
  <si>
    <t>Плановые физические/ технические показатели объекта инвестиций</t>
  </si>
  <si>
    <t>Плановая продолжительность полезного использования объекта, лет</t>
  </si>
  <si>
    <t>Текущая оценка полной стоимости (сметная стоимость без НДС), млн. руб.</t>
  </si>
  <si>
    <t>Текущая оценка полной стоимости (в постоянных ценах текущего года без НДС), млн. руб.</t>
  </si>
  <si>
    <t>Комментарий, в т.ч. гиперссылка на источник расчета стоимости (если применимо)</t>
  </si>
  <si>
    <t>42.1</t>
  </si>
  <si>
    <t>42.2</t>
  </si>
  <si>
    <t>42.3</t>
  </si>
  <si>
    <t>41.2</t>
  </si>
  <si>
    <t>Оценка тарифных последствий инвестиционного проекта</t>
  </si>
  <si>
    <t>Оценка влияния проекта на конечную цену товара (услуги) для потребителя (если применимо)</t>
  </si>
  <si>
    <t>45.1</t>
  </si>
  <si>
    <t>45.2</t>
  </si>
  <si>
    <t>45.3</t>
  </si>
  <si>
    <t>№</t>
  </si>
  <si>
    <t>пункта</t>
  </si>
  <si>
    <r>
      <rPr>
        <b/>
        <sz val="12"/>
        <color theme="0"/>
        <rFont val="Times New Roman"/>
        <family val="1"/>
        <charset val="204"/>
      </rPr>
      <t>Основная информация о проекте</t>
    </r>
  </si>
  <si>
    <t>Принадлежность к группе проектов / мегапроекту связь с другими проектами
(гиперссылка на материалы, в случае наличия)</t>
  </si>
  <si>
    <t>Краткая характеристика технологии / технических решений, применяемых на вводимых объектах инвестиций (если применимо)
(гиперссылка на техническое задание на разработку проекта, в случае наличия)</t>
  </si>
  <si>
    <r>
      <rPr>
        <b/>
        <sz val="12"/>
        <color theme="0"/>
        <rFont val="Times New Roman"/>
        <family val="1"/>
        <charset val="204"/>
      </rPr>
      <t>Организационный статус проекта</t>
    </r>
  </si>
  <si>
    <t>Статус прохождения процедур технологического и ценового аудита
(гиперссылка на заключение в случае наличия)</t>
  </si>
  <si>
    <t>Статус и результаты процедуры общественного обсуждения проекта
(гиперссылки на материалы в случае наличия)</t>
  </si>
  <si>
    <t>Оценка согласованности проекта с планами территориального развития субъекта РФ, муниципальных образований, отраслевыми схемами
(гиперссылки на документы в случае наличия)</t>
  </si>
  <si>
    <t>Контакты для запроса информации по проекту
(почтовый адрес, телефон, e-mail)</t>
  </si>
  <si>
    <r>
      <rPr>
        <b/>
        <sz val="12"/>
        <color theme="0"/>
        <rFont val="Times New Roman"/>
        <family val="1"/>
        <charset val="204"/>
      </rPr>
      <t>Цели и основания проекта</t>
    </r>
  </si>
  <si>
    <t>Описание проекта: состав мероприятий и вводимых объектов
(гиперссылки на материалы в случае наличия)</t>
  </si>
  <si>
    <t>Соответствующие государственные целевые программы / инвестиционные соглашения / нормативно-правовые акты / отраслевые и смежные документы (если применимо)
(гиперссылки на документы в случае наличия)</t>
  </si>
  <si>
    <r>
      <rPr>
        <b/>
        <sz val="12"/>
        <color theme="0"/>
        <rFont val="Times New Roman"/>
        <family val="1"/>
        <charset val="204"/>
      </rPr>
      <t>Рассмотренные альтернативные варианты реализации проекта</t>
    </r>
  </si>
  <si>
    <t>Рассмотренные альтернативные варианты достижения целей проекта в т.ч. до включения проекта в инвестиционную программу
(включая гиперссылку на материалы)</t>
  </si>
  <si>
    <t>Причины, по которым был выбран текущий вариант реализации проекта
(гиперссылки на материалы в случае наличия)</t>
  </si>
  <si>
    <t>Опыт субъекта естественной монополии в реализации проектов, аналогичных выбранному варианту
(гиперссылки на материалы в случае наличия)</t>
  </si>
  <si>
    <r>
      <rPr>
        <b/>
        <sz val="12"/>
        <color theme="0"/>
        <rFont val="Times New Roman"/>
        <family val="1"/>
        <charset val="204"/>
      </rPr>
      <t>Обоснование проекта с точки зрения достижения целей</t>
    </r>
  </si>
  <si>
    <r>
      <rPr>
        <b/>
        <sz val="12"/>
        <color theme="0"/>
        <rFont val="Times New Roman"/>
        <family val="1"/>
        <charset val="204"/>
      </rPr>
      <t>Плановые технико-экономические показатели проекта / инфраструктурной сети с учетом проекта на этапе эксплуатации (в т.ч. показатели загрузки объекта)</t>
    </r>
  </si>
  <si>
    <r>
      <rPr>
        <b/>
        <sz val="12"/>
        <color theme="0"/>
        <rFont val="Times New Roman"/>
        <family val="1"/>
        <charset val="204"/>
      </rPr>
      <t>Показатели финансово-экономической эффективности проекта</t>
    </r>
  </si>
  <si>
    <r>
      <rPr>
        <b/>
        <sz val="12"/>
        <color theme="0"/>
        <rFont val="Times New Roman"/>
        <family val="1"/>
        <charset val="204"/>
      </rPr>
      <t>Оценка тарифных последствий инвестиционного проекта и влияния проекта на конечную цену товара (услуги) для потребителя</t>
    </r>
  </si>
  <si>
    <r>
      <rPr>
        <b/>
        <sz val="12"/>
        <color theme="0"/>
        <rFont val="Times New Roman"/>
        <family val="1"/>
        <charset val="204"/>
      </rPr>
      <t>Сроки реализации проекта и подрядчики по этапам проекта</t>
    </r>
  </si>
  <si>
    <t>Основные подрядчики
(если выбраны)</t>
  </si>
  <si>
    <r>
      <rPr>
        <b/>
        <sz val="12"/>
        <color theme="0"/>
        <rFont val="Times New Roman"/>
        <family val="1"/>
        <charset val="204"/>
      </rPr>
      <t>Детализация оценки стоимости проекта по объектам инвестиций</t>
    </r>
  </si>
  <si>
    <r>
      <rPr>
        <b/>
        <sz val="12"/>
        <rFont val="Times New Roman"/>
        <family val="1"/>
        <charset val="204"/>
      </rPr>
      <t>Комментарии</t>
    </r>
  </si>
  <si>
    <r>
      <rPr>
        <b/>
        <sz val="12"/>
        <rFont val="Times New Roman"/>
        <family val="1"/>
        <charset val="204"/>
      </rPr>
      <t>Расположение объектов инвестиционного проекта - схема (если применимо)</t>
    </r>
  </si>
  <si>
    <t>нд</t>
  </si>
  <si>
    <t>Прочие инвестиционные проекты</t>
  </si>
  <si>
    <t>Снижение объемов потребления электроэнергии на общедомовые нужды</t>
  </si>
  <si>
    <t>не требуется</t>
  </si>
  <si>
    <t>Снижение объемов потребления электроэнергии на общедомовые нужды, получение данных по параметрам качества, одномоментное снятие показаний ИПУ и ОДПУ, сокращение негативного отношения потребителей к учету объемов электрической энергии, выявление незаконных подключений</t>
  </si>
  <si>
    <t>Физические лица</t>
  </si>
  <si>
    <t>Альтернативных вариантов нет</t>
  </si>
  <si>
    <t>Отсутствие альтернативных вариантов</t>
  </si>
  <si>
    <t>Энергосбережение, детальный и точный учет энергоресурсов, повышение энергоэффективности, реализация стандартов обслуживания клиентов, выявление незаконных подключений, повышение качества и точности учета электрической энергии, оценка реальных объемов потребления и одномоментное снятие показаний для точности расчетов по ИПУ и ОДН</t>
  </si>
  <si>
    <t>Сокращение затрат по введению режима ограничения электроэнергии абонентов, млн. руб.</t>
  </si>
  <si>
    <t>Снижение объемов потребления электроэнергии на общедомовые нужды, кВтч/кв.м. МОП</t>
  </si>
  <si>
    <t>не применимо</t>
  </si>
  <si>
    <t>Всего - полная оценка стоимости проекта</t>
  </si>
  <si>
    <t>не выбраны (будут выбраны по результатам закупочных процедур)</t>
  </si>
  <si>
    <t>Повышение надежности, качества и безопасности оказания услуг в рамках основной деятельности</t>
  </si>
  <si>
    <t>Технический</t>
  </si>
  <si>
    <t>Не применимо</t>
  </si>
  <si>
    <t>Сокращение затрат на снятие показаний приборов учета в МКЖД, млн. руб.</t>
  </si>
  <si>
    <t>АО "Читаэнергосбыт"</t>
  </si>
  <si>
    <t>Забайкальский край</t>
  </si>
  <si>
    <t>672039, Россия г. Чита, ул. Бабушкина д.38, +7 (3022) 23-33-85, kashurnikov_an@e-sbyt.ru</t>
  </si>
  <si>
    <t>Cнижения реальных доходов населения на территории региона, опережающего роста инфляции над ростом заработной платы не позволяет в полной мере осуществлять реализацию мероприятий по энергосбережению за счет внебюджетных источников (средств собственников жилья).
Объемы внутридомовых потерь в жилищном фонде Забайкальского края варьируются от 20% до 70%. Отсутствия приборов учета, фиксирующих потребления электрической энергии, имеет отрицательных социальный эффект для жителей многоквартирных домов. Отсутствие строгого порядка за полнотой учета и введением ограничений приводит к росту задолженности за поставленные энергоресурсы исполнителями коммунальных услуг, тем самым создавая цепочку неплатежей за поставленные энергоресурсы от сбытовых до сетевых организаций региона.
Общество создает условия для соблюдения баланса интересов субъектов электроэнергетики и всех категорий потребителей электрической энергии. Соблюдение принципов «потребил – заплатил» приводит к снижению социальной напряженности в обществе и положительно влияет на уровень оплаты.</t>
  </si>
  <si>
    <t>Сбытовая надбавка ГП, Забайкальский край</t>
  </si>
  <si>
    <t>Среднеотпускной тариф на электрическую энергию для потребителей, Забайкальский край</t>
  </si>
  <si>
    <t>Этап 1 (Заключение договора на разработку проектной документации)</t>
  </si>
  <si>
    <t>Этап 2 (Заключение договора подряда)</t>
  </si>
  <si>
    <t>Этап 3 (Поставка основного оборудования)</t>
  </si>
  <si>
    <t>Этап 4 (Монтаж основного оборудования)</t>
  </si>
  <si>
    <t>Этап 5 (Пусконаладочные работы)</t>
  </si>
  <si>
    <t>Этап 6 (Завершение строительства)</t>
  </si>
  <si>
    <t>Этап 7 (Комплексное опробование оборудования)</t>
  </si>
  <si>
    <t>Этап 8 (Оформление (подписание) актов)</t>
  </si>
  <si>
    <t>Этап 9 (Ввод в эксплуатацию объекта)</t>
  </si>
  <si>
    <t>Локальные сметные расчеты направлена на электроном носителе в уполномеченный орган исполнительной власти Забайкальского края</t>
  </si>
  <si>
    <t>Снижение объемов потребления электроэнергии на общедомовые нужды до норматива, млн. руб.</t>
  </si>
  <si>
    <t>2020г.</t>
  </si>
  <si>
    <t>Увеличение составляющей сбытовой надбавки в конечном среднеотпускном тарифе на электрическую энергию для потребителей за 2019 год (составляющая сбытовой надбавки в конечном тарифе в 2019 году составляет 7,6%)</t>
  </si>
  <si>
    <t>значение показателя расчитано за период реализации проекта (2020-2025гг.)</t>
  </si>
  <si>
    <t>Внедрение АСКУЭ в МКЖД "барачного типа" в 2020 году</t>
  </si>
  <si>
    <t>Внедрение АСКУЭ в МКЖД "барачного типа" в 2021 году</t>
  </si>
  <si>
    <t>Внедрение АСКУЭ в МКЖД "барачного типа" в 2022 году</t>
  </si>
  <si>
    <t>Внедрение АСКУЭ в МКЖД "барачного типа" в 2023 году</t>
  </si>
  <si>
    <t>Внедрение АСКУЭ в МКЖД "барачного типа" в 2024 году</t>
  </si>
  <si>
    <t>Внедрение АСКУЭ в МКЖД "барачного типа" в 2025 году</t>
  </si>
  <si>
    <t>Паспорт инвестиционного объекта (корректировка)</t>
  </si>
  <si>
    <t>2020 год</t>
  </si>
  <si>
    <t>Внедрение интеллектуальной системы коммерческого учета электрической энергии "антивандального типа" в многоквартирных домах в районах Забайкальского края и г. Читы в 2020-2025гг.</t>
  </si>
  <si>
    <t>в районах Забайкальского края и г. Читы</t>
  </si>
  <si>
    <t>6,56 кВтч/кв.м. МОП</t>
  </si>
  <si>
    <t>0,13 кВтч/кв.м. МОП</t>
  </si>
  <si>
    <t>Внедрение интеллектуальной системы коммерческого учета электрической энергии "антивандального типа" в многоквартирных домах с выносом квартирного/общедомового учета в общие подъездные шкафы</t>
  </si>
  <si>
    <t>Федерального Закона №261-ФЗ «Об энергосбережении и о повышении энергетической эффективности и о внесении изменений в отдельные законодательные акты Российской Федерации"
Федерального Закона №35-ФЗ «Об электроэнергетике"
Федерального Закона №522-ФЗ</t>
  </si>
  <si>
    <t>Внедрение ИСУ "антивандального типа" в многоквартирных домах в районах Забайкальского края и г. Читы в 2020-2025гг.</t>
  </si>
  <si>
    <t>Отношение средней НВВ за период 2020-2026гг. взвешенной к прогнозным объемам продаж электрической энергии за соответствующий период</t>
  </si>
  <si>
    <t>рост на 7,4% к сбытовой надбавки</t>
  </si>
  <si>
    <t>рост на 0,6% к среднеотпускному тарифу на электрическую энергию для потребителей</t>
  </si>
  <si>
    <t>2025г.</t>
  </si>
  <si>
    <t>1207 приборов учета</t>
  </si>
  <si>
    <t>1514 приборов учета</t>
  </si>
  <si>
    <t>3167 приборов учета</t>
  </si>
  <si>
    <t>G_75ЧЭС_ИСУ_antivandal</t>
  </si>
  <si>
    <t>20 990 прибор учета</t>
  </si>
  <si>
    <t>Внедрение интеллектуальной системы коммерческого учета электрической энергии в 1 521 многоквартирных жилых домах во всех населенных пункта Забайкальского края и г. Читы, в которых требуется установка антивандальной системы</t>
  </si>
  <si>
    <t>3783 приборов учета</t>
  </si>
  <si>
    <t>5293 приборов учета</t>
  </si>
  <si>
    <t>6026 приборов учета</t>
  </si>
  <si>
    <t>Предлагаемый к рассмотрению проект «Внедрение интеллектуальной системы коммерческого учета электрической энергии «антивандального типа» в многоквартирных домах в районах Забайкальского края и г. Читы в 2020-2025гг.» в намеченные сроки при существующей экономической ситуации в Российской Федерации, имеет производственную, экономическую и социальную эффективность.
Инвестиционные затраты на осуществление проекта составляют 785,70 млн. рублей с учетом НДС и со сроком окупаемости 3,39 лет (простой) и 3,80 лет (дисконтированный).
Дисконтированный доход за 15 лет составит 377,54 млн. руб. при ставке дисконтирования 10%.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</si>
</sst>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8" x14ac:knownFonts="1">
    <font>
      <sz val="10"/>
      <name val="Arial"/>
    </font>
    <font>
      <sz val="10"/>
      <name val="Arial"/>
      <family val="2"/>
      <charset val="204"/>
    </font>
    <font>
      <b/>
      <sz val="12"/>
      <name val="Times New Roman"/>
      <family val="1"/>
      <charset val="204"/>
    </font>
    <font>
      <sz val="12"/>
      <name val="Times New Roman"/>
      <family val="1"/>
      <charset val="204"/>
    </font>
    <font>
      <sz val="12"/>
      <color theme="0"/>
      <name val="Times New Roman"/>
      <family val="1"/>
      <charset val="204"/>
    </font>
    <font>
      <b/>
      <sz val="12"/>
      <color theme="0"/>
      <name val="Times New Roman"/>
      <family val="1"/>
      <charset val="204"/>
    </font>
    <font>
      <i/>
      <sz val="12"/>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rgb="FF00B0F0"/>
        <bgColor indexed="64"/>
      </patternFill>
    </fill>
  </fills>
  <borders count="78">
    <border>
      <left/>
      <right/>
      <top/>
      <bottom/>
      <diagonal/>
    </border>
    <border>
      <left/>
      <right/>
      <top/>
      <bottom/>
      <diagonal/>
    </border>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style="medium">
        <color auto="1"/>
      </left>
      <right/>
      <top/>
      <bottom/>
      <diagonal/>
    </border>
    <border>
      <left/>
      <right/>
      <top/>
      <bottom/>
      <diagonal/>
    </border>
    <border>
      <left/>
      <right/>
      <top/>
      <bottom/>
      <diagonal/>
    </border>
    <border>
      <left/>
      <right style="medium">
        <color auto="1"/>
      </right>
      <top style="medium">
        <color auto="1"/>
      </top>
      <bottom/>
      <diagonal/>
    </border>
    <border>
      <left/>
      <right style="medium">
        <color auto="1"/>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bottom/>
      <diagonal/>
    </border>
    <border>
      <left style="hair">
        <color indexed="64"/>
      </left>
      <right style="hair">
        <color indexed="64"/>
      </right>
      <top style="hair">
        <color indexed="64"/>
      </top>
      <bottom style="hair">
        <color indexed="64"/>
      </bottom>
      <diagonal/>
    </border>
    <border>
      <left style="hair">
        <color indexed="64"/>
      </left>
      <right style="medium">
        <color auto="1"/>
      </right>
      <top style="hair">
        <color indexed="64"/>
      </top>
      <bottom style="medium">
        <color auto="1"/>
      </bottom>
      <diagonal/>
    </border>
    <border>
      <left style="medium">
        <color auto="1"/>
      </left>
      <right/>
      <top style="hair">
        <color indexed="64"/>
      </top>
      <bottom style="medium">
        <color auto="1"/>
      </bottom>
      <diagonal/>
    </border>
    <border>
      <left style="hair">
        <color indexed="64"/>
      </left>
      <right style="medium">
        <color auto="1"/>
      </right>
      <top style="medium">
        <color auto="1"/>
      </top>
      <bottom style="medium">
        <color auto="1"/>
      </bottom>
      <diagonal/>
    </border>
    <border>
      <left style="hair">
        <color indexed="64"/>
      </left>
      <right style="medium">
        <color auto="1"/>
      </right>
      <top style="medium">
        <color auto="1"/>
      </top>
      <bottom style="hair">
        <color indexed="64"/>
      </bottom>
      <diagonal/>
    </border>
    <border>
      <left style="medium">
        <color auto="1"/>
      </left>
      <right/>
      <top style="medium">
        <color auto="1"/>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style="hair">
        <color indexed="64"/>
      </right>
      <top style="hair">
        <color indexed="64"/>
      </top>
      <bottom/>
      <diagonal/>
    </border>
    <border>
      <left style="medium">
        <color indexed="64"/>
      </left>
      <right style="medium">
        <color indexed="64"/>
      </right>
      <top/>
      <bottom style="hair">
        <color indexed="64"/>
      </bottom>
      <diagonal/>
    </border>
    <border>
      <left style="medium">
        <color indexed="64"/>
      </left>
      <right style="hair">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top style="hair">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bottom style="medium">
        <color auto="1"/>
      </bottom>
      <diagonal/>
    </border>
    <border>
      <left style="hair">
        <color indexed="64"/>
      </left>
      <right style="medium">
        <color auto="1"/>
      </right>
      <top style="hair">
        <color indexed="64"/>
      </top>
      <bottom/>
      <diagonal/>
    </border>
    <border>
      <left style="hair">
        <color indexed="64"/>
      </left>
      <right style="medium">
        <color auto="1"/>
      </right>
      <top/>
      <bottom style="hair">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hair">
        <color indexed="64"/>
      </left>
      <right style="hair">
        <color indexed="64"/>
      </right>
      <top style="hair">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hair">
        <color indexed="64"/>
      </left>
      <right/>
      <top style="hair">
        <color indexed="64"/>
      </top>
      <bottom style="medium">
        <color auto="1"/>
      </bottom>
      <diagonal/>
    </border>
    <border>
      <left/>
      <right style="hair">
        <color indexed="64"/>
      </right>
      <top style="hair">
        <color indexed="64"/>
      </top>
      <bottom style="medium">
        <color auto="1"/>
      </bottom>
      <diagonal/>
    </border>
    <border>
      <left/>
      <right style="medium">
        <color indexed="64"/>
      </right>
      <top style="medium">
        <color indexed="64"/>
      </top>
      <bottom style="hair">
        <color indexed="64"/>
      </bottom>
      <diagonal/>
    </border>
    <border>
      <left/>
      <right style="medium">
        <color indexed="64"/>
      </right>
      <top/>
      <bottom style="hair">
        <color indexed="64"/>
      </bottom>
      <diagonal/>
    </border>
    <border>
      <left style="medium">
        <color indexed="64"/>
      </left>
      <right style="medium">
        <color indexed="64"/>
      </right>
      <top/>
      <bottom/>
      <diagonal/>
    </border>
    <border>
      <left/>
      <right style="medium">
        <color auto="1"/>
      </right>
      <top style="hair">
        <color indexed="64"/>
      </top>
      <bottom/>
      <diagonal/>
    </border>
    <border>
      <left style="hair">
        <color indexed="64"/>
      </left>
      <right/>
      <top style="hair">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medium">
        <color indexed="64"/>
      </right>
      <top style="hair">
        <color indexed="64"/>
      </top>
      <bottom style="hair">
        <color indexed="64"/>
      </bottom>
      <diagonal/>
    </border>
    <border>
      <left/>
      <right style="medium">
        <color auto="1"/>
      </right>
      <top style="hair">
        <color indexed="64"/>
      </top>
      <bottom style="medium">
        <color auto="1"/>
      </bottom>
      <diagonal/>
    </border>
    <border>
      <left/>
      <right/>
      <top style="hair">
        <color indexed="64"/>
      </top>
      <bottom style="hair">
        <color indexed="64"/>
      </bottom>
      <diagonal/>
    </border>
    <border>
      <left/>
      <right/>
      <top style="hair">
        <color indexed="64"/>
      </top>
      <bottom style="medium">
        <color indexed="64"/>
      </bottom>
      <diagonal/>
    </border>
    <border>
      <left style="hair">
        <color indexed="64"/>
      </left>
      <right style="hair">
        <color indexed="64"/>
      </right>
      <top style="medium">
        <color indexed="64"/>
      </top>
      <bottom style="medium">
        <color indexed="64"/>
      </bottom>
      <diagonal/>
    </border>
    <border>
      <left/>
      <right style="hair">
        <color indexed="64"/>
      </right>
      <top/>
      <bottom style="hair">
        <color indexed="64"/>
      </bottom>
      <diagonal/>
    </border>
    <border>
      <left style="medium">
        <color indexed="64"/>
      </left>
      <right style="hair">
        <color indexed="64"/>
      </right>
      <top style="medium">
        <color auto="1"/>
      </top>
      <bottom style="thin">
        <color indexed="64"/>
      </bottom>
      <diagonal/>
    </border>
    <border>
      <left style="hair">
        <color indexed="64"/>
      </left>
      <right style="medium">
        <color auto="1"/>
      </right>
      <top style="medium">
        <color auto="1"/>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medium">
        <color auto="1"/>
      </right>
      <top style="thin">
        <color indexed="64"/>
      </top>
      <bottom style="thin">
        <color indexed="64"/>
      </bottom>
      <diagonal/>
    </border>
    <border>
      <left/>
      <right/>
      <top style="medium">
        <color indexed="64"/>
      </top>
      <bottom style="hair">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141">
    <xf numFmtId="0" fontId="0" fillId="0" borderId="0" xfId="0"/>
    <xf numFmtId="0" fontId="3" fillId="0" borderId="14" xfId="0" applyFont="1" applyBorder="1" applyAlignment="1">
      <alignment horizontal="left" vertical="center" wrapText="1"/>
    </xf>
    <xf numFmtId="0" fontId="3" fillId="0" borderId="51" xfId="0" applyFont="1" applyBorder="1" applyAlignment="1">
      <alignment horizontal="left" vertical="center" wrapText="1"/>
    </xf>
    <xf numFmtId="0" fontId="3" fillId="0" borderId="52" xfId="0" applyFont="1" applyBorder="1" applyAlignment="1">
      <alignment horizontal="left" vertical="center" wrapText="1"/>
    </xf>
    <xf numFmtId="0" fontId="3" fillId="0" borderId="43" xfId="0" applyFont="1" applyBorder="1" applyAlignment="1">
      <alignment horizontal="left" vertical="center" wrapText="1"/>
    </xf>
    <xf numFmtId="0" fontId="3" fillId="0" borderId="53" xfId="0" applyFont="1" applyBorder="1" applyAlignment="1">
      <alignment horizontal="left" vertical="center" wrapText="1"/>
    </xf>
    <xf numFmtId="0" fontId="3" fillId="0" borderId="41" xfId="0" applyFont="1" applyBorder="1" applyAlignment="1">
      <alignment horizontal="center" vertical="center" wrapText="1"/>
    </xf>
    <xf numFmtId="0" fontId="3" fillId="0" borderId="18" xfId="0" applyFont="1" applyBorder="1" applyAlignment="1">
      <alignment horizontal="left" vertical="center" wrapText="1"/>
    </xf>
    <xf numFmtId="0" fontId="3" fillId="0" borderId="15"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0" xfId="0" applyFont="1" applyAlignment="1">
      <alignment vertical="center" wrapText="1"/>
    </xf>
    <xf numFmtId="0" fontId="3" fillId="0" borderId="1"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41" xfId="0" applyFont="1" applyBorder="1" applyAlignment="1">
      <alignment horizontal="left" vertical="center" wrapText="1"/>
    </xf>
    <xf numFmtId="0" fontId="3" fillId="0" borderId="42" xfId="0" applyFont="1" applyBorder="1" applyAlignment="1">
      <alignment horizontal="left" vertical="center" wrapText="1"/>
    </xf>
    <xf numFmtId="0" fontId="3" fillId="0" borderId="29" xfId="0" applyFont="1" applyBorder="1" applyAlignment="1">
      <alignment horizontal="left" vertical="center" wrapText="1"/>
    </xf>
    <xf numFmtId="0" fontId="3" fillId="0" borderId="19" xfId="0" applyFont="1" applyBorder="1" applyAlignment="1">
      <alignment vertical="center" wrapText="1"/>
    </xf>
    <xf numFmtId="0" fontId="3" fillId="0" borderId="30" xfId="0" applyFont="1" applyBorder="1" applyAlignment="1">
      <alignment horizontal="left" vertical="center" wrapText="1"/>
    </xf>
    <xf numFmtId="0" fontId="3" fillId="0" borderId="7" xfId="0" applyFont="1" applyBorder="1" applyAlignment="1">
      <alignment vertical="center" wrapText="1"/>
    </xf>
    <xf numFmtId="0" fontId="3" fillId="0" borderId="20"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32" xfId="0" applyFont="1" applyBorder="1" applyAlignment="1">
      <alignment horizontal="left" vertical="center" wrapText="1"/>
    </xf>
    <xf numFmtId="0" fontId="3" fillId="0" borderId="14" xfId="0" applyFont="1" applyBorder="1" applyAlignment="1">
      <alignment horizontal="center" vertical="center" wrapText="1"/>
    </xf>
    <xf numFmtId="0" fontId="3" fillId="0" borderId="56" xfId="0" applyFont="1" applyBorder="1" applyAlignment="1">
      <alignment horizontal="left" vertical="center" wrapText="1"/>
    </xf>
    <xf numFmtId="0" fontId="3" fillId="0" borderId="57" xfId="0" applyFont="1" applyBorder="1" applyAlignment="1">
      <alignment horizontal="left" vertical="center" wrapText="1"/>
    </xf>
    <xf numFmtId="0" fontId="3" fillId="0" borderId="48" xfId="0" applyFont="1" applyBorder="1" applyAlignment="1">
      <alignment horizontal="left" vertical="center" wrapText="1"/>
    </xf>
    <xf numFmtId="0" fontId="3" fillId="0" borderId="11" xfId="0" applyFont="1" applyBorder="1" applyAlignment="1">
      <alignment horizontal="center" vertical="center" wrapText="1"/>
    </xf>
    <xf numFmtId="0" fontId="6" fillId="0" borderId="22"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30"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3" fillId="0" borderId="32" xfId="0" applyFont="1" applyBorder="1" applyAlignment="1">
      <alignment horizontal="center" vertical="center" wrapText="1"/>
    </xf>
    <xf numFmtId="2" fontId="3" fillId="0" borderId="28" xfId="0" applyNumberFormat="1" applyFont="1" applyBorder="1" applyAlignment="1">
      <alignment horizontal="center" vertical="center" wrapText="1"/>
    </xf>
    <xf numFmtId="2" fontId="3" fillId="0" borderId="32" xfId="0" applyNumberFormat="1" applyFont="1" applyBorder="1" applyAlignment="1">
      <alignment horizontal="center" vertical="center" wrapText="1"/>
    </xf>
    <xf numFmtId="0" fontId="2" fillId="0" borderId="18" xfId="0" applyFont="1" applyBorder="1" applyAlignment="1">
      <alignment horizontal="justify" vertical="center" wrapText="1"/>
    </xf>
    <xf numFmtId="0" fontId="2" fillId="0" borderId="12" xfId="0" applyFont="1" applyBorder="1" applyAlignment="1">
      <alignment horizontal="left" vertical="center" wrapText="1"/>
    </xf>
    <xf numFmtId="0" fontId="2" fillId="0" borderId="3" xfId="0" applyFont="1" applyBorder="1" applyAlignment="1">
      <alignment horizontal="left" vertical="center" wrapText="1"/>
    </xf>
    <xf numFmtId="2" fontId="2" fillId="0" borderId="3" xfId="0" applyNumberFormat="1" applyFont="1" applyBorder="1" applyAlignment="1">
      <alignment horizontal="center" vertical="center" wrapText="1"/>
    </xf>
    <xf numFmtId="0" fontId="2" fillId="0" borderId="0" xfId="0" applyFont="1" applyAlignment="1">
      <alignment vertical="center" wrapText="1"/>
    </xf>
    <xf numFmtId="0" fontId="3" fillId="0" borderId="28"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58" xfId="0" applyFont="1" applyBorder="1" applyAlignment="1">
      <alignment horizontal="center" vertical="center" wrapText="1"/>
    </xf>
    <xf numFmtId="2" fontId="3" fillId="0" borderId="58" xfId="0" applyNumberFormat="1" applyFont="1" applyBorder="1" applyAlignment="1">
      <alignment horizontal="center" vertical="center" wrapText="1"/>
    </xf>
    <xf numFmtId="0" fontId="4" fillId="0" borderId="0" xfId="0" applyFont="1" applyAlignment="1">
      <alignment vertical="center" wrapText="1"/>
    </xf>
    <xf numFmtId="0" fontId="4" fillId="0" borderId="0" xfId="0" applyFont="1" applyAlignment="1">
      <alignment horizontal="center" vertical="center" wrapText="1"/>
    </xf>
    <xf numFmtId="1" fontId="4" fillId="0" borderId="0" xfId="0" applyNumberFormat="1" applyFont="1" applyAlignment="1">
      <alignment horizontal="center" vertical="center" wrapText="1"/>
    </xf>
    <xf numFmtId="4" fontId="4" fillId="0" borderId="0" xfId="0" applyNumberFormat="1" applyFont="1" applyAlignment="1">
      <alignment horizontal="center" vertical="center" wrapText="1"/>
    </xf>
    <xf numFmtId="2" fontId="4" fillId="0" borderId="0" xfId="0" applyNumberFormat="1" applyFont="1" applyAlignment="1">
      <alignment horizontal="center" vertical="center" wrapText="1"/>
    </xf>
    <xf numFmtId="164" fontId="4" fillId="0" borderId="0" xfId="0" applyNumberFormat="1" applyFont="1" applyAlignment="1">
      <alignment horizontal="center" vertical="center" wrapText="1"/>
    </xf>
    <xf numFmtId="165" fontId="4" fillId="0" borderId="0" xfId="1" applyNumberFormat="1" applyFont="1" applyAlignment="1">
      <alignment horizontal="center" vertical="center" wrapText="1"/>
    </xf>
    <xf numFmtId="9" fontId="4" fillId="0" borderId="0" xfId="1" applyNumberFormat="1" applyFont="1" applyAlignment="1">
      <alignment horizontal="center" vertical="center" wrapText="1"/>
    </xf>
    <xf numFmtId="0" fontId="7" fillId="0" borderId="0" xfId="0" applyFont="1" applyAlignment="1">
      <alignment vertical="center" wrapText="1"/>
    </xf>
    <xf numFmtId="165" fontId="7" fillId="0" borderId="0" xfId="1" applyNumberFormat="1" applyFont="1" applyAlignment="1">
      <alignment horizontal="center" vertical="center" wrapText="1"/>
    </xf>
    <xf numFmtId="0" fontId="7" fillId="0" borderId="0" xfId="0" applyFont="1" applyAlignment="1">
      <alignment horizontal="center" vertical="center" wrapText="1"/>
    </xf>
    <xf numFmtId="164" fontId="7" fillId="0" borderId="0" xfId="0" applyNumberFormat="1" applyFont="1" applyAlignment="1">
      <alignment horizontal="center" vertical="center" wrapText="1"/>
    </xf>
    <xf numFmtId="4" fontId="7" fillId="0" borderId="0" xfId="0" applyNumberFormat="1" applyFont="1" applyAlignment="1">
      <alignment horizontal="center" vertical="center" wrapText="1"/>
    </xf>
    <xf numFmtId="2" fontId="7" fillId="0" borderId="0" xfId="0" applyNumberFormat="1" applyFont="1" applyAlignment="1">
      <alignment horizontal="center" vertical="center" wrapText="1"/>
    </xf>
    <xf numFmtId="0" fontId="3" fillId="0" borderId="0" xfId="0" applyFont="1" applyAlignment="1">
      <alignment horizontal="center" vertical="center" wrapText="1"/>
    </xf>
    <xf numFmtId="0" fontId="3" fillId="0" borderId="38" xfId="0" applyFont="1" applyBorder="1" applyAlignment="1">
      <alignment horizontal="left" vertical="center" wrapText="1"/>
    </xf>
    <xf numFmtId="0" fontId="3" fillId="0" borderId="39" xfId="0" applyFont="1" applyBorder="1" applyAlignment="1">
      <alignment horizontal="left" vertical="center" wrapText="1"/>
    </xf>
    <xf numFmtId="0" fontId="3" fillId="0" borderId="21" xfId="0" applyFont="1" applyBorder="1" applyAlignment="1">
      <alignment horizontal="left" vertical="center" wrapText="1"/>
    </xf>
    <xf numFmtId="0" fontId="3" fillId="0" borderId="50"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49"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43" xfId="0" applyFont="1" applyBorder="1" applyAlignment="1">
      <alignment horizontal="left" vertical="center" wrapText="1"/>
    </xf>
    <xf numFmtId="0" fontId="3" fillId="0" borderId="47" xfId="0" applyFont="1" applyBorder="1" applyAlignment="1">
      <alignment horizontal="left" vertical="center" wrapText="1"/>
    </xf>
    <xf numFmtId="0" fontId="3" fillId="0" borderId="48" xfId="0" applyFont="1" applyBorder="1" applyAlignment="1">
      <alignment horizontal="left" vertical="center" wrapText="1"/>
    </xf>
    <xf numFmtId="0" fontId="4" fillId="2" borderId="6" xfId="0" applyFont="1" applyFill="1" applyBorder="1" applyAlignment="1">
      <alignment horizontal="center" vertical="center" wrapText="1"/>
    </xf>
    <xf numFmtId="0" fontId="3" fillId="0" borderId="34" xfId="0" applyFont="1" applyBorder="1" applyAlignment="1">
      <alignment horizontal="left" vertical="center" wrapText="1"/>
    </xf>
    <xf numFmtId="0" fontId="3" fillId="0" borderId="35" xfId="0" applyFont="1" applyBorder="1" applyAlignment="1">
      <alignment horizontal="left" vertical="center" wrapText="1"/>
    </xf>
    <xf numFmtId="0" fontId="3" fillId="0" borderId="24" xfId="0" applyFont="1" applyBorder="1" applyAlignment="1">
      <alignment horizontal="left" vertical="center" wrapText="1"/>
    </xf>
    <xf numFmtId="0" fontId="3" fillId="0" borderId="4" xfId="0" applyFont="1" applyBorder="1" applyAlignment="1">
      <alignment horizontal="center" vertical="center" wrapText="1"/>
    </xf>
    <xf numFmtId="0" fontId="3" fillId="0" borderId="44" xfId="0" applyFont="1" applyBorder="1" applyAlignment="1">
      <alignment horizontal="center" vertical="center" wrapText="1"/>
    </xf>
    <xf numFmtId="0" fontId="3" fillId="0" borderId="45" xfId="0" applyFont="1" applyBorder="1" applyAlignment="1">
      <alignment horizontal="center" vertical="center" wrapText="1"/>
    </xf>
    <xf numFmtId="0" fontId="2"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4" xfId="0" applyFont="1" applyBorder="1" applyAlignment="1">
      <alignment horizontal="left" vertical="center" wrapText="1"/>
    </xf>
    <xf numFmtId="0" fontId="3" fillId="0" borderId="46" xfId="0" applyFont="1" applyBorder="1" applyAlignment="1">
      <alignment horizontal="left" vertical="center" wrapText="1"/>
    </xf>
    <xf numFmtId="0" fontId="3" fillId="0" borderId="8" xfId="0" applyFont="1" applyBorder="1" applyAlignment="1">
      <alignment horizontal="left" vertical="center" wrapText="1"/>
    </xf>
    <xf numFmtId="0" fontId="3" fillId="0" borderId="5" xfId="0" applyFont="1" applyBorder="1" applyAlignment="1">
      <alignment horizontal="left" vertical="center" wrapText="1"/>
    </xf>
    <xf numFmtId="0" fontId="3" fillId="0" borderId="19" xfId="0" applyFont="1" applyBorder="1" applyAlignment="1">
      <alignment horizontal="left" vertical="center" wrapText="1"/>
    </xf>
    <xf numFmtId="0" fontId="3" fillId="0" borderId="9" xfId="0" applyFont="1" applyBorder="1" applyAlignment="1">
      <alignment horizontal="left" vertical="center" wrapText="1"/>
    </xf>
    <xf numFmtId="0" fontId="3" fillId="0" borderId="36" xfId="0" applyFont="1" applyBorder="1" applyAlignment="1">
      <alignment horizontal="left" vertical="center" wrapText="1"/>
    </xf>
    <xf numFmtId="0" fontId="3" fillId="0" borderId="20" xfId="0" applyFont="1" applyBorder="1" applyAlignment="1">
      <alignment horizontal="left" vertical="center" wrapText="1"/>
    </xf>
    <xf numFmtId="0" fontId="3" fillId="0" borderId="37" xfId="0" applyFont="1" applyBorder="1" applyAlignment="1">
      <alignment horizontal="left" vertical="center" wrapText="1"/>
    </xf>
    <xf numFmtId="0" fontId="3" fillId="0" borderId="59" xfId="0" applyFont="1" applyBorder="1" applyAlignment="1">
      <alignment horizontal="center" vertical="center" wrapText="1"/>
    </xf>
    <xf numFmtId="0" fontId="3" fillId="0" borderId="9" xfId="0" applyFont="1" applyBorder="1" applyAlignment="1">
      <alignment horizontal="center" vertical="center" wrapText="1"/>
    </xf>
    <xf numFmtId="0" fontId="3" fillId="0" borderId="75" xfId="0" applyFont="1" applyBorder="1" applyAlignment="1">
      <alignment horizontal="center" vertical="center" wrapText="1"/>
    </xf>
    <xf numFmtId="0" fontId="3" fillId="0" borderId="76" xfId="0" applyFont="1" applyBorder="1" applyAlignment="1">
      <alignment horizontal="center" vertical="center" wrapText="1"/>
    </xf>
    <xf numFmtId="0" fontId="3" fillId="0" borderId="77" xfId="0" applyFont="1" applyBorder="1" applyAlignment="1">
      <alignment horizontal="center" vertical="center" wrapText="1"/>
    </xf>
    <xf numFmtId="0" fontId="3" fillId="0" borderId="70" xfId="0" applyFont="1" applyBorder="1" applyAlignment="1">
      <alignment horizontal="left" vertical="center" wrapText="1"/>
    </xf>
    <xf numFmtId="0" fontId="3" fillId="0" borderId="71" xfId="0" applyFont="1" applyBorder="1" applyAlignment="1">
      <alignment horizontal="left" vertical="center" wrapText="1"/>
    </xf>
    <xf numFmtId="0" fontId="3" fillId="0" borderId="72" xfId="0" applyFont="1" applyBorder="1" applyAlignment="1">
      <alignment horizontal="left" vertical="center" wrapText="1"/>
    </xf>
    <xf numFmtId="0" fontId="3" fillId="0" borderId="73" xfId="0" applyFont="1" applyBorder="1" applyAlignment="1">
      <alignment horizontal="left" vertical="center" wrapText="1"/>
    </xf>
    <xf numFmtId="0" fontId="3" fillId="0" borderId="25" xfId="0" applyFont="1" applyBorder="1" applyAlignment="1">
      <alignment horizontal="center" vertical="center" wrapText="1"/>
    </xf>
    <xf numFmtId="0" fontId="3" fillId="0" borderId="74" xfId="0" applyFont="1" applyBorder="1" applyAlignment="1">
      <alignment horizontal="center" vertical="center" wrapText="1"/>
    </xf>
    <xf numFmtId="0" fontId="3" fillId="0" borderId="56" xfId="0" applyFont="1" applyBorder="1" applyAlignment="1">
      <alignment horizontal="center" vertical="center" wrapText="1"/>
    </xf>
    <xf numFmtId="0" fontId="3" fillId="0" borderId="40" xfId="0" applyFont="1" applyBorder="1" applyAlignment="1">
      <alignment horizontal="left" vertical="center" wrapText="1"/>
    </xf>
    <xf numFmtId="0" fontId="3" fillId="0" borderId="66" xfId="0" applyFont="1" applyBorder="1" applyAlignment="1">
      <alignment horizontal="left" vertical="center" wrapText="1"/>
    </xf>
    <xf numFmtId="0" fontId="3" fillId="0" borderId="64" xfId="0" applyFont="1" applyBorder="1" applyAlignment="1">
      <alignment horizontal="left" vertical="center" wrapText="1"/>
    </xf>
    <xf numFmtId="0" fontId="3" fillId="0" borderId="4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54" xfId="0" applyFont="1" applyBorder="1" applyAlignment="1">
      <alignment horizontal="center" vertical="center" wrapText="1"/>
    </xf>
    <xf numFmtId="0" fontId="3" fillId="0" borderId="55" xfId="0" applyFont="1" applyBorder="1" applyAlignment="1">
      <alignment horizontal="center" vertical="center" wrapText="1"/>
    </xf>
    <xf numFmtId="0" fontId="3" fillId="0" borderId="67" xfId="0" applyFont="1" applyBorder="1" applyAlignment="1">
      <alignment horizontal="center" vertical="center" wrapText="1"/>
    </xf>
    <xf numFmtId="0" fontId="3" fillId="0" borderId="22" xfId="0" applyFont="1" applyBorder="1" applyAlignment="1">
      <alignment horizontal="left" vertical="center" wrapText="1"/>
    </xf>
    <xf numFmtId="0" fontId="3" fillId="0" borderId="67" xfId="0" applyFont="1" applyBorder="1" applyAlignment="1">
      <alignment horizontal="left" vertical="center" wrapText="1"/>
    </xf>
    <xf numFmtId="0" fontId="3" fillId="0" borderId="65" xfId="0" applyFont="1" applyBorder="1" applyAlignment="1">
      <alignment horizontal="left" vertical="center" wrapText="1"/>
    </xf>
    <xf numFmtId="0" fontId="3" fillId="0" borderId="27" xfId="0" applyFont="1" applyBorder="1" applyAlignment="1">
      <alignment horizontal="center" vertical="center" wrapText="1"/>
    </xf>
    <xf numFmtId="0" fontId="3" fillId="0" borderId="26"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58" xfId="0" applyFont="1" applyBorder="1" applyAlignment="1">
      <alignment horizontal="center" vertical="center" wrapText="1"/>
    </xf>
    <xf numFmtId="0" fontId="2" fillId="0" borderId="14"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69" xfId="0" applyFont="1" applyBorder="1" applyAlignment="1">
      <alignment horizontal="center" vertical="center" wrapText="1"/>
    </xf>
    <xf numFmtId="0" fontId="3" fillId="0" borderId="63"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21" xfId="0" applyFont="1" applyBorder="1" applyAlignment="1">
      <alignment horizontal="center" vertical="center" wrapText="1"/>
    </xf>
    <xf numFmtId="2" fontId="3" fillId="0" borderId="25" xfId="0" applyNumberFormat="1" applyFont="1" applyBorder="1" applyAlignment="1">
      <alignment horizontal="center" vertical="center" wrapText="1"/>
    </xf>
    <xf numFmtId="2" fontId="3" fillId="0" borderId="74" xfId="0" applyNumberFormat="1" applyFont="1" applyBorder="1" applyAlignment="1">
      <alignment horizontal="center" vertical="center" wrapText="1"/>
    </xf>
    <xf numFmtId="2" fontId="3" fillId="0" borderId="40" xfId="0" applyNumberFormat="1" applyFont="1" applyBorder="1" applyAlignment="1">
      <alignment horizontal="center" vertical="center" wrapText="1"/>
    </xf>
    <xf numFmtId="2" fontId="3" fillId="0" borderId="66" xfId="0" applyNumberFormat="1" applyFont="1" applyBorder="1" applyAlignment="1">
      <alignment horizontal="center" vertical="center" wrapText="1"/>
    </xf>
    <xf numFmtId="2" fontId="3" fillId="0" borderId="22" xfId="0" applyNumberFormat="1" applyFont="1" applyBorder="1" applyAlignment="1">
      <alignment horizontal="center" vertical="center" wrapText="1"/>
    </xf>
    <xf numFmtId="2" fontId="3" fillId="0" borderId="67" xfId="0" applyNumberFormat="1" applyFont="1" applyBorder="1" applyAlignment="1">
      <alignment horizontal="center" vertical="center" wrapText="1"/>
    </xf>
    <xf numFmtId="0" fontId="3" fillId="0" borderId="68" xfId="0" applyFont="1" applyBorder="1" applyAlignment="1">
      <alignment horizontal="center" vertical="center" wrapText="1"/>
    </xf>
    <xf numFmtId="0" fontId="3" fillId="0" borderId="61" xfId="0" applyFont="1" applyBorder="1" applyAlignment="1">
      <alignment horizontal="center" vertical="center" wrapText="1"/>
    </xf>
    <xf numFmtId="0" fontId="3" fillId="0" borderId="62"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55;%202016-2018/&#1040;&#1057;&#1050;&#1059;&#1069;/&#1050;&#1086;&#1088;&#1088;&#1077;&#1082;&#1090;&#1080;&#1088;&#1086;&#1074;&#1082;&#1072;%20&#1087;&#1088;&#1086;&#1077;&#1082;&#1090;&#1072;%20v.7/&#1042;&#1072;&#1088;&#1080;&#1072;&#1085;&#1090;%2011.1/&#1055;&#1088;&#1080;&#1083;&#1086;&#1078;&#1077;&#1085;&#1080;&#1077;%20-%20&#1087;&#1088;&#1086;&#1075;&#1088;&#1072;&#1084;&#1084;&#1072;%20&#1088;&#1072;&#1079;&#1074;&#1080;&#1090;&#1080;&#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ПЗ к своду"/>
    </sheetNames>
    <sheetDataSet>
      <sheetData sheetId="0">
        <row r="19">
          <cell r="M19">
            <v>99423</v>
          </cell>
        </row>
        <row r="20">
          <cell r="M20">
            <v>91819.230889052997</v>
          </cell>
        </row>
        <row r="21">
          <cell r="M21">
            <v>8818.6784971467496</v>
          </cell>
        </row>
        <row r="22">
          <cell r="M22">
            <v>46165.411399853248</v>
          </cell>
        </row>
        <row r="23">
          <cell r="M23">
            <v>0</v>
          </cell>
        </row>
        <row r="24">
          <cell r="M24">
            <v>0</v>
          </cell>
        </row>
        <row r="25">
          <cell r="M25">
            <v>175197.60899027216</v>
          </cell>
        </row>
        <row r="26">
          <cell r="M26">
            <v>209459.86467283356</v>
          </cell>
        </row>
        <row r="27">
          <cell r="M27">
            <v>210600.66215411754</v>
          </cell>
        </row>
        <row r="28">
          <cell r="M28">
            <v>211669.10423178354</v>
          </cell>
        </row>
        <row r="29">
          <cell r="M29">
            <v>212748.25155013456</v>
          </cell>
        </row>
        <row r="30">
          <cell r="M30">
            <v>213917.03650342254</v>
          </cell>
        </row>
        <row r="31">
          <cell r="M31">
            <v>214957.71534175656</v>
          </cell>
        </row>
        <row r="32">
          <cell r="M32">
            <v>215949.03767841155</v>
          </cell>
        </row>
        <row r="33">
          <cell r="M33">
            <v>216986.86577195354</v>
          </cell>
        </row>
        <row r="34">
          <cell r="M34">
            <v>217781.44752751355</v>
          </cell>
        </row>
        <row r="35">
          <cell r="M35">
            <v>218465.53788316154</v>
          </cell>
        </row>
        <row r="38">
          <cell r="M38">
            <v>654752.93460908695</v>
          </cell>
        </row>
        <row r="39">
          <cell r="M39">
            <v>7803.035433096753</v>
          </cell>
        </row>
        <row r="40">
          <cell r="M40">
            <v>15506.1750428138</v>
          </cell>
        </row>
        <row r="41">
          <cell r="M41">
            <v>126812.51822353812</v>
          </cell>
        </row>
        <row r="42">
          <cell r="M42">
            <v>113809.22992844775</v>
          </cell>
        </row>
        <row r="43">
          <cell r="M43">
            <v>174522.89876945555</v>
          </cell>
        </row>
        <row r="44">
          <cell r="M44">
            <v>184598.26312257134</v>
          </cell>
        </row>
        <row r="45">
          <cell r="M45">
            <v>31700.814089163636</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33"/>
  <sheetViews>
    <sheetView tabSelected="1" topLeftCell="A98" zoomScale="70" zoomScaleNormal="70" workbookViewId="0">
      <selection activeCell="C98" sqref="C98"/>
    </sheetView>
  </sheetViews>
  <sheetFormatPr defaultColWidth="9.140625" defaultRowHeight="15.75" x14ac:dyDescent="0.2"/>
  <cols>
    <col min="1" max="1" width="7.7109375" style="13" bestFit="1" customWidth="1"/>
    <col min="2" max="2" width="51.42578125" style="13" customWidth="1"/>
    <col min="3" max="3" width="31.140625" style="13" customWidth="1"/>
    <col min="4" max="4" width="24.85546875" style="13" customWidth="1"/>
    <col min="5" max="5" width="18.28515625" style="13" customWidth="1"/>
    <col min="6" max="6" width="20.5703125" style="13" customWidth="1"/>
    <col min="7" max="7" width="24.85546875" style="13" customWidth="1"/>
    <col min="8" max="8" width="9.140625" style="13"/>
    <col min="9" max="9" width="10" style="13" bestFit="1" customWidth="1"/>
    <col min="10" max="10" width="13.7109375" style="13" bestFit="1" customWidth="1"/>
    <col min="11" max="11" width="10" style="13" bestFit="1" customWidth="1"/>
    <col min="12" max="12" width="14.42578125" style="13" bestFit="1" customWidth="1"/>
    <col min="13" max="13" width="13.7109375" style="13" bestFit="1" customWidth="1"/>
    <col min="14" max="14" width="14.42578125" style="13" bestFit="1" customWidth="1"/>
    <col min="15" max="15" width="10" style="13" bestFit="1" customWidth="1"/>
    <col min="16" max="16" width="12.42578125" style="13" bestFit="1" customWidth="1"/>
    <col min="17" max="27" width="10" style="13" bestFit="1" customWidth="1"/>
    <col min="28" max="16384" width="9.140625" style="13"/>
  </cols>
  <sheetData>
    <row r="1" spans="1:7" x14ac:dyDescent="0.2">
      <c r="A1" s="80" t="s">
        <v>162</v>
      </c>
      <c r="B1" s="81"/>
      <c r="C1" s="81"/>
      <c r="D1" s="81"/>
      <c r="E1" s="81"/>
      <c r="F1" s="81"/>
      <c r="G1" s="81"/>
    </row>
    <row r="2" spans="1:7" x14ac:dyDescent="0.2">
      <c r="A2" s="62" t="s">
        <v>136</v>
      </c>
      <c r="B2" s="62"/>
      <c r="C2" s="62"/>
      <c r="D2" s="62"/>
      <c r="E2" s="62"/>
      <c r="F2" s="62"/>
      <c r="G2" s="62"/>
    </row>
    <row r="3" spans="1:7" x14ac:dyDescent="0.2">
      <c r="A3" s="14" t="s">
        <v>92</v>
      </c>
    </row>
    <row r="4" spans="1:7" ht="16.5" thickBot="1" x14ac:dyDescent="0.25">
      <c r="A4" s="14" t="s">
        <v>93</v>
      </c>
    </row>
    <row r="5" spans="1:7" ht="35.25" customHeight="1" thickBot="1" x14ac:dyDescent="0.25">
      <c r="A5" s="15" t="s">
        <v>0</v>
      </c>
      <c r="B5" s="16" t="s">
        <v>1</v>
      </c>
      <c r="C5" s="77" t="s">
        <v>164</v>
      </c>
      <c r="D5" s="68"/>
      <c r="E5" s="68"/>
      <c r="F5" s="68"/>
      <c r="G5" s="69"/>
    </row>
    <row r="6" spans="1:7" x14ac:dyDescent="0.2">
      <c r="A6" s="15" t="s">
        <v>2</v>
      </c>
      <c r="B6" s="17" t="s">
        <v>3</v>
      </c>
      <c r="C6" s="18" t="s">
        <v>178</v>
      </c>
      <c r="D6" s="19"/>
      <c r="E6" s="19"/>
      <c r="F6" s="19"/>
      <c r="G6" s="19"/>
    </row>
    <row r="7" spans="1:7" ht="32.25" thickBot="1" x14ac:dyDescent="0.25">
      <c r="A7" s="15" t="s">
        <v>4</v>
      </c>
      <c r="B7" s="1" t="s">
        <v>5</v>
      </c>
      <c r="C7" s="20" t="s">
        <v>163</v>
      </c>
      <c r="D7" s="19"/>
    </row>
    <row r="9" spans="1:7" x14ac:dyDescent="0.2">
      <c r="A9" s="73" t="s">
        <v>94</v>
      </c>
      <c r="B9" s="73"/>
      <c r="C9" s="73"/>
      <c r="D9" s="73"/>
      <c r="E9" s="73"/>
      <c r="F9" s="73"/>
      <c r="G9" s="73"/>
    </row>
    <row r="10" spans="1:7" ht="16.5" thickBot="1" x14ac:dyDescent="0.25"/>
    <row r="11" spans="1:7" ht="47.25" x14ac:dyDescent="0.2">
      <c r="A11" s="15" t="s">
        <v>6</v>
      </c>
      <c r="B11" s="2" t="s">
        <v>95</v>
      </c>
      <c r="C11" s="74" t="s">
        <v>119</v>
      </c>
      <c r="D11" s="75"/>
      <c r="E11" s="75"/>
      <c r="F11" s="75"/>
      <c r="G11" s="76"/>
    </row>
    <row r="12" spans="1:7" x14ac:dyDescent="0.2">
      <c r="A12" s="15" t="s">
        <v>7</v>
      </c>
      <c r="B12" s="3" t="s">
        <v>8</v>
      </c>
      <c r="C12" s="89" t="s">
        <v>132</v>
      </c>
      <c r="D12" s="90"/>
      <c r="E12" s="90"/>
      <c r="F12" s="90"/>
      <c r="G12" s="91"/>
    </row>
    <row r="13" spans="1:7" ht="31.5" x14ac:dyDescent="0.2">
      <c r="A13" s="15" t="s">
        <v>9</v>
      </c>
      <c r="B13" s="3" t="s">
        <v>10</v>
      </c>
      <c r="C13" s="89" t="s">
        <v>134</v>
      </c>
      <c r="D13" s="90"/>
      <c r="E13" s="90"/>
      <c r="F13" s="90"/>
      <c r="G13" s="91"/>
    </row>
    <row r="14" spans="1:7" x14ac:dyDescent="0.2">
      <c r="A14" s="15" t="s">
        <v>11</v>
      </c>
      <c r="B14" s="3" t="s">
        <v>12</v>
      </c>
      <c r="C14" s="89" t="s">
        <v>137</v>
      </c>
      <c r="D14" s="90"/>
      <c r="E14" s="90"/>
      <c r="F14" s="90"/>
      <c r="G14" s="91"/>
    </row>
    <row r="15" spans="1:7" ht="31.5" x14ac:dyDescent="0.2">
      <c r="A15" s="15" t="s">
        <v>13</v>
      </c>
      <c r="B15" s="3" t="s">
        <v>14</v>
      </c>
      <c r="C15" s="89" t="s">
        <v>165</v>
      </c>
      <c r="D15" s="90"/>
      <c r="E15" s="90"/>
      <c r="F15" s="90"/>
      <c r="G15" s="91"/>
    </row>
    <row r="16" spans="1:7" x14ac:dyDescent="0.2">
      <c r="A16" s="15" t="s">
        <v>15</v>
      </c>
      <c r="B16" s="3" t="s">
        <v>16</v>
      </c>
      <c r="C16" s="89" t="s">
        <v>133</v>
      </c>
      <c r="D16" s="90"/>
      <c r="E16" s="90"/>
      <c r="F16" s="90"/>
      <c r="G16" s="91"/>
    </row>
    <row r="17" spans="1:7" ht="31.5" x14ac:dyDescent="0.2">
      <c r="A17" s="15" t="s">
        <v>17</v>
      </c>
      <c r="B17" s="3" t="s">
        <v>18</v>
      </c>
      <c r="C17" s="89" t="s">
        <v>179</v>
      </c>
      <c r="D17" s="90"/>
      <c r="E17" s="90"/>
      <c r="F17" s="90"/>
      <c r="G17" s="91"/>
    </row>
    <row r="18" spans="1:7" ht="63" x14ac:dyDescent="0.2">
      <c r="A18" s="15" t="s">
        <v>19</v>
      </c>
      <c r="B18" s="3" t="s">
        <v>20</v>
      </c>
      <c r="C18" s="89" t="s">
        <v>120</v>
      </c>
      <c r="D18" s="90"/>
      <c r="E18" s="90"/>
      <c r="F18" s="90"/>
      <c r="G18" s="91"/>
    </row>
    <row r="19" spans="1:7" ht="31.5" x14ac:dyDescent="0.2">
      <c r="A19" s="15" t="s">
        <v>21</v>
      </c>
      <c r="B19" s="3" t="s">
        <v>22</v>
      </c>
      <c r="C19" s="89" t="s">
        <v>166</v>
      </c>
      <c r="D19" s="90"/>
      <c r="E19" s="90"/>
      <c r="F19" s="90"/>
      <c r="G19" s="91"/>
    </row>
    <row r="20" spans="1:7" ht="31.5" x14ac:dyDescent="0.2">
      <c r="A20" s="15" t="s">
        <v>23</v>
      </c>
      <c r="B20" s="3" t="s">
        <v>24</v>
      </c>
      <c r="C20" s="89" t="s">
        <v>167</v>
      </c>
      <c r="D20" s="90"/>
      <c r="E20" s="90"/>
      <c r="F20" s="90"/>
      <c r="G20" s="91"/>
    </row>
    <row r="21" spans="1:7" ht="79.5" thickBot="1" x14ac:dyDescent="0.25">
      <c r="A21" s="15" t="s">
        <v>25</v>
      </c>
      <c r="B21" s="4" t="s">
        <v>96</v>
      </c>
      <c r="C21" s="63" t="s">
        <v>168</v>
      </c>
      <c r="D21" s="64"/>
      <c r="E21" s="64"/>
      <c r="F21" s="64"/>
      <c r="G21" s="65"/>
    </row>
    <row r="23" spans="1:7" x14ac:dyDescent="0.2">
      <c r="A23" s="73" t="s">
        <v>97</v>
      </c>
      <c r="B23" s="73"/>
      <c r="C23" s="73"/>
      <c r="D23" s="73"/>
      <c r="E23" s="73"/>
      <c r="F23" s="73"/>
      <c r="G23" s="73"/>
    </row>
    <row r="24" spans="1:7" ht="16.5" thickBot="1" x14ac:dyDescent="0.25"/>
    <row r="25" spans="1:7" ht="47.25" x14ac:dyDescent="0.2">
      <c r="A25" s="15" t="s">
        <v>26</v>
      </c>
      <c r="B25" s="2" t="s">
        <v>98</v>
      </c>
      <c r="C25" s="74" t="s">
        <v>121</v>
      </c>
      <c r="D25" s="75"/>
      <c r="E25" s="75"/>
      <c r="F25" s="75"/>
      <c r="G25" s="76"/>
    </row>
    <row r="26" spans="1:7" ht="57" customHeight="1" x14ac:dyDescent="0.2">
      <c r="A26" s="15" t="s">
        <v>27</v>
      </c>
      <c r="B26" s="3" t="s">
        <v>99</v>
      </c>
      <c r="C26" s="104" t="s">
        <v>118</v>
      </c>
      <c r="D26" s="105"/>
      <c r="E26" s="105"/>
      <c r="F26" s="105"/>
      <c r="G26" s="106"/>
    </row>
    <row r="27" spans="1:7" ht="83.25" customHeight="1" x14ac:dyDescent="0.2">
      <c r="A27" s="15" t="s">
        <v>28</v>
      </c>
      <c r="B27" s="3" t="s">
        <v>100</v>
      </c>
      <c r="C27" s="104" t="s">
        <v>121</v>
      </c>
      <c r="D27" s="105"/>
      <c r="E27" s="105"/>
      <c r="F27" s="105"/>
      <c r="G27" s="106"/>
    </row>
    <row r="28" spans="1:7" ht="32.25" thickBot="1" x14ac:dyDescent="0.25">
      <c r="A28" s="15" t="s">
        <v>29</v>
      </c>
      <c r="B28" s="5" t="s">
        <v>101</v>
      </c>
      <c r="C28" s="63" t="s">
        <v>138</v>
      </c>
      <c r="D28" s="64"/>
      <c r="E28" s="64"/>
      <c r="F28" s="64"/>
      <c r="G28" s="65"/>
    </row>
    <row r="30" spans="1:7" x14ac:dyDescent="0.2">
      <c r="A30" s="73" t="s">
        <v>102</v>
      </c>
      <c r="B30" s="73"/>
      <c r="C30" s="73"/>
      <c r="D30" s="73"/>
      <c r="E30" s="73"/>
      <c r="F30" s="73"/>
      <c r="G30" s="73"/>
    </row>
    <row r="31" spans="1:7" ht="16.5" thickBot="1" x14ac:dyDescent="0.25"/>
    <row r="32" spans="1:7" ht="53.25" customHeight="1" x14ac:dyDescent="0.2">
      <c r="A32" s="15" t="s">
        <v>30</v>
      </c>
      <c r="B32" s="2" t="s">
        <v>31</v>
      </c>
      <c r="C32" s="74" t="s">
        <v>122</v>
      </c>
      <c r="D32" s="75"/>
      <c r="E32" s="75"/>
      <c r="F32" s="75"/>
      <c r="G32" s="76"/>
    </row>
    <row r="33" spans="1:7" ht="47.25" customHeight="1" x14ac:dyDescent="0.2">
      <c r="A33" s="15" t="s">
        <v>32</v>
      </c>
      <c r="B33" s="3" t="s">
        <v>103</v>
      </c>
      <c r="C33" s="89" t="s">
        <v>180</v>
      </c>
      <c r="D33" s="90"/>
      <c r="E33" s="90"/>
      <c r="F33" s="90"/>
      <c r="G33" s="91"/>
    </row>
    <row r="34" spans="1:7" ht="47.25" x14ac:dyDescent="0.2">
      <c r="A34" s="15" t="s">
        <v>33</v>
      </c>
      <c r="B34" s="3" t="s">
        <v>34</v>
      </c>
      <c r="C34" s="89" t="s">
        <v>123</v>
      </c>
      <c r="D34" s="90"/>
      <c r="E34" s="90"/>
      <c r="F34" s="90"/>
      <c r="G34" s="91"/>
    </row>
    <row r="35" spans="1:7" ht="86.25" customHeight="1" thickBot="1" x14ac:dyDescent="0.25">
      <c r="A35" s="15" t="s">
        <v>35</v>
      </c>
      <c r="B35" s="5" t="s">
        <v>104</v>
      </c>
      <c r="C35" s="63" t="s">
        <v>169</v>
      </c>
      <c r="D35" s="64"/>
      <c r="E35" s="64"/>
      <c r="F35" s="64"/>
      <c r="G35" s="65"/>
    </row>
    <row r="37" spans="1:7" x14ac:dyDescent="0.2">
      <c r="A37" s="73" t="s">
        <v>105</v>
      </c>
      <c r="B37" s="73"/>
      <c r="C37" s="73"/>
      <c r="D37" s="73"/>
      <c r="E37" s="73"/>
      <c r="F37" s="73"/>
      <c r="G37" s="73"/>
    </row>
    <row r="38" spans="1:7" ht="16.5" thickBot="1" x14ac:dyDescent="0.25"/>
    <row r="39" spans="1:7" ht="63" x14ac:dyDescent="0.2">
      <c r="A39" s="15" t="s">
        <v>36</v>
      </c>
      <c r="B39" s="2" t="s">
        <v>106</v>
      </c>
      <c r="C39" s="74" t="s">
        <v>124</v>
      </c>
      <c r="D39" s="75"/>
      <c r="E39" s="75"/>
      <c r="F39" s="75"/>
      <c r="G39" s="76"/>
    </row>
    <row r="40" spans="1:7" ht="47.25" x14ac:dyDescent="0.2">
      <c r="A40" s="15" t="s">
        <v>37</v>
      </c>
      <c r="B40" s="3" t="s">
        <v>107</v>
      </c>
      <c r="C40" s="89" t="s">
        <v>125</v>
      </c>
      <c r="D40" s="90"/>
      <c r="E40" s="90"/>
      <c r="F40" s="90"/>
      <c r="G40" s="91"/>
    </row>
    <row r="41" spans="1:7" ht="63.75" thickBot="1" x14ac:dyDescent="0.25">
      <c r="A41" s="15" t="s">
        <v>38</v>
      </c>
      <c r="B41" s="5" t="s">
        <v>108</v>
      </c>
      <c r="C41" s="63" t="s">
        <v>170</v>
      </c>
      <c r="D41" s="64"/>
      <c r="E41" s="64"/>
      <c r="F41" s="64"/>
      <c r="G41" s="65"/>
    </row>
    <row r="43" spans="1:7" x14ac:dyDescent="0.2">
      <c r="A43" s="73" t="s">
        <v>109</v>
      </c>
      <c r="B43" s="73"/>
      <c r="C43" s="73"/>
      <c r="D43" s="73"/>
      <c r="E43" s="73"/>
      <c r="F43" s="73"/>
      <c r="G43" s="73"/>
    </row>
    <row r="44" spans="1:7" ht="16.5" thickBot="1" x14ac:dyDescent="0.25"/>
    <row r="45" spans="1:7" ht="16.5" thickBot="1" x14ac:dyDescent="0.25">
      <c r="A45" s="78" t="s">
        <v>39</v>
      </c>
      <c r="B45" s="6" t="s">
        <v>40</v>
      </c>
      <c r="C45" s="67" t="s">
        <v>41</v>
      </c>
      <c r="D45" s="68"/>
      <c r="E45" s="68"/>
      <c r="F45" s="68"/>
      <c r="G45" s="69"/>
    </row>
    <row r="46" spans="1:7" ht="200.25" customHeight="1" thickBot="1" x14ac:dyDescent="0.25">
      <c r="A46" s="79"/>
      <c r="B46" s="7" t="s">
        <v>126</v>
      </c>
      <c r="C46" s="70" t="s">
        <v>139</v>
      </c>
      <c r="D46" s="71"/>
      <c r="E46" s="71"/>
      <c r="F46" s="71"/>
      <c r="G46" s="72"/>
    </row>
    <row r="47" spans="1:7" x14ac:dyDescent="0.2">
      <c r="B47" s="21"/>
    </row>
    <row r="49" spans="1:30" ht="31.5" customHeight="1" x14ac:dyDescent="0.2">
      <c r="A49" s="73" t="s">
        <v>110</v>
      </c>
      <c r="B49" s="73"/>
      <c r="C49" s="73"/>
      <c r="D49" s="73"/>
      <c r="E49" s="73"/>
      <c r="F49" s="73"/>
      <c r="G49" s="73"/>
    </row>
    <row r="51" spans="1:30" ht="16.5" thickBot="1" x14ac:dyDescent="0.25">
      <c r="A51" s="22" t="s">
        <v>42</v>
      </c>
      <c r="B51" s="23" t="s">
        <v>43</v>
      </c>
      <c r="C51" s="23" t="s">
        <v>86</v>
      </c>
      <c r="D51" s="66" t="s">
        <v>44</v>
      </c>
      <c r="E51" s="66"/>
      <c r="F51" s="66" t="s">
        <v>45</v>
      </c>
      <c r="G51" s="66"/>
    </row>
    <row r="52" spans="1:30" ht="63.75" customHeight="1" thickBot="1" x14ac:dyDescent="0.25">
      <c r="A52" s="19"/>
      <c r="B52" s="8" t="s">
        <v>46</v>
      </c>
      <c r="C52" s="9" t="s">
        <v>47</v>
      </c>
      <c r="D52" s="126" t="s">
        <v>48</v>
      </c>
      <c r="E52" s="127"/>
      <c r="F52" s="126" t="s">
        <v>49</v>
      </c>
      <c r="G52" s="127"/>
    </row>
    <row r="53" spans="1:30" ht="50.25" customHeight="1" thickBot="1" x14ac:dyDescent="0.25">
      <c r="A53" s="19"/>
      <c r="B53" s="30" t="s">
        <v>128</v>
      </c>
      <c r="C53" s="32">
        <v>6.56</v>
      </c>
      <c r="D53" s="130">
        <v>0.13</v>
      </c>
      <c r="E53" s="131"/>
      <c r="F53" s="130"/>
      <c r="G53" s="131"/>
    </row>
    <row r="55" spans="1:30" x14ac:dyDescent="0.2">
      <c r="A55" s="73" t="s">
        <v>111</v>
      </c>
      <c r="B55" s="73"/>
      <c r="C55" s="73"/>
      <c r="D55" s="73"/>
      <c r="E55" s="73"/>
      <c r="F55" s="73"/>
      <c r="G55" s="73"/>
    </row>
    <row r="57" spans="1:30" ht="16.5" thickBot="1" x14ac:dyDescent="0.25">
      <c r="A57" s="22">
        <v>42</v>
      </c>
      <c r="B57" s="23" t="s">
        <v>83</v>
      </c>
      <c r="C57" s="113" t="s">
        <v>84</v>
      </c>
      <c r="D57" s="114"/>
      <c r="E57" s="66" t="s">
        <v>85</v>
      </c>
      <c r="F57" s="66"/>
      <c r="G57" s="66"/>
    </row>
    <row r="58" spans="1:30" ht="31.5" customHeight="1" thickBot="1" x14ac:dyDescent="0.25">
      <c r="A58" s="92"/>
      <c r="B58" s="9" t="s">
        <v>50</v>
      </c>
      <c r="C58" s="67" t="s">
        <v>51</v>
      </c>
      <c r="D58" s="68"/>
      <c r="E58" s="126" t="s">
        <v>52</v>
      </c>
      <c r="F58" s="138"/>
      <c r="G58" s="127"/>
    </row>
    <row r="59" spans="1:30" ht="47.25" customHeight="1" x14ac:dyDescent="0.2">
      <c r="A59" s="93"/>
      <c r="B59" s="33" t="s">
        <v>135</v>
      </c>
      <c r="C59" s="132">
        <v>3.8654999999999999</v>
      </c>
      <c r="D59" s="133"/>
      <c r="E59" s="139" t="s">
        <v>155</v>
      </c>
      <c r="F59" s="140"/>
      <c r="G59" s="79"/>
    </row>
    <row r="60" spans="1:30" ht="47.25" customHeight="1" x14ac:dyDescent="0.2">
      <c r="A60" s="93"/>
      <c r="B60" s="34" t="s">
        <v>127</v>
      </c>
      <c r="C60" s="134">
        <v>5.5689500000000001</v>
      </c>
      <c r="D60" s="135"/>
      <c r="E60" s="139" t="s">
        <v>155</v>
      </c>
      <c r="F60" s="140"/>
      <c r="G60" s="79"/>
    </row>
    <row r="61" spans="1:30" ht="47.25" customHeight="1" thickBot="1" x14ac:dyDescent="0.25">
      <c r="A61" s="93"/>
      <c r="B61" s="35" t="s">
        <v>152</v>
      </c>
      <c r="C61" s="136">
        <v>169.22629000000001</v>
      </c>
      <c r="D61" s="137"/>
      <c r="E61" s="94" t="s">
        <v>155</v>
      </c>
      <c r="F61" s="95"/>
      <c r="G61" s="96"/>
    </row>
    <row r="63" spans="1:30" x14ac:dyDescent="0.2">
      <c r="A63" s="73" t="s">
        <v>112</v>
      </c>
      <c r="B63" s="73"/>
      <c r="C63" s="73"/>
      <c r="D63" s="73"/>
      <c r="E63" s="73"/>
      <c r="F63" s="73"/>
      <c r="G63" s="73"/>
      <c r="I63" s="56"/>
      <c r="J63" s="48"/>
      <c r="K63" s="48"/>
      <c r="L63" s="48"/>
      <c r="M63" s="48"/>
      <c r="N63" s="48"/>
      <c r="O63" s="48"/>
      <c r="P63" s="48"/>
      <c r="Q63" s="48"/>
      <c r="R63" s="48"/>
      <c r="S63" s="48"/>
      <c r="T63" s="48"/>
      <c r="U63" s="48"/>
      <c r="V63" s="48"/>
      <c r="W63" s="48"/>
      <c r="X63" s="48"/>
      <c r="Y63" s="48"/>
      <c r="Z63" s="48"/>
      <c r="AA63" s="48"/>
      <c r="AB63" s="48"/>
      <c r="AC63" s="56"/>
      <c r="AD63" s="56"/>
    </row>
    <row r="64" spans="1:30" x14ac:dyDescent="0.2">
      <c r="I64" s="56"/>
      <c r="J64" s="48"/>
      <c r="K64" s="48"/>
      <c r="L64" s="48"/>
      <c r="M64" s="48"/>
      <c r="N64" s="48"/>
      <c r="O64" s="48"/>
      <c r="P64" s="48"/>
      <c r="Q64" s="48"/>
      <c r="R64" s="48"/>
      <c r="S64" s="48"/>
      <c r="T64" s="48"/>
      <c r="U64" s="48"/>
      <c r="V64" s="48"/>
      <c r="W64" s="48"/>
      <c r="X64" s="48"/>
      <c r="Y64" s="48"/>
      <c r="Z64" s="48"/>
      <c r="AA64" s="48"/>
      <c r="AB64" s="48"/>
      <c r="AC64" s="56"/>
      <c r="AD64" s="56"/>
    </row>
    <row r="65" spans="1:30" ht="16.5" thickBot="1" x14ac:dyDescent="0.25">
      <c r="A65" s="22" t="s">
        <v>53</v>
      </c>
      <c r="B65" s="113" t="s">
        <v>54</v>
      </c>
      <c r="C65" s="114"/>
      <c r="D65" s="23" t="s">
        <v>55</v>
      </c>
      <c r="E65" s="113" t="s">
        <v>56</v>
      </c>
      <c r="F65" s="115"/>
      <c r="G65" s="114"/>
      <c r="I65" s="58"/>
      <c r="J65" s="48"/>
      <c r="K65" s="53"/>
      <c r="L65" s="53">
        <v>1.0429999999999999</v>
      </c>
      <c r="M65" s="53">
        <v>1.04</v>
      </c>
      <c r="N65" s="53">
        <f>M65</f>
        <v>1.04</v>
      </c>
      <c r="O65" s="53">
        <f t="shared" ref="O65:Z65" si="0">N65</f>
        <v>1.04</v>
      </c>
      <c r="P65" s="53">
        <f t="shared" si="0"/>
        <v>1.04</v>
      </c>
      <c r="Q65" s="53">
        <f t="shared" si="0"/>
        <v>1.04</v>
      </c>
      <c r="R65" s="53">
        <f t="shared" si="0"/>
        <v>1.04</v>
      </c>
      <c r="S65" s="53">
        <f t="shared" si="0"/>
        <v>1.04</v>
      </c>
      <c r="T65" s="53">
        <f t="shared" si="0"/>
        <v>1.04</v>
      </c>
      <c r="U65" s="53">
        <f t="shared" si="0"/>
        <v>1.04</v>
      </c>
      <c r="V65" s="53">
        <f t="shared" si="0"/>
        <v>1.04</v>
      </c>
      <c r="W65" s="53">
        <f t="shared" si="0"/>
        <v>1.04</v>
      </c>
      <c r="X65" s="53">
        <f t="shared" si="0"/>
        <v>1.04</v>
      </c>
      <c r="Y65" s="53">
        <f t="shared" si="0"/>
        <v>1.04</v>
      </c>
      <c r="Z65" s="53">
        <f t="shared" si="0"/>
        <v>1.04</v>
      </c>
      <c r="AA65" s="48"/>
      <c r="AB65" s="48"/>
      <c r="AC65" s="56"/>
      <c r="AD65" s="56"/>
    </row>
    <row r="66" spans="1:30" ht="34.5" customHeight="1" thickBot="1" x14ac:dyDescent="0.25">
      <c r="A66" s="92"/>
      <c r="B66" s="121" t="s">
        <v>87</v>
      </c>
      <c r="C66" s="10" t="s">
        <v>57</v>
      </c>
      <c r="D66" s="11" t="s">
        <v>58</v>
      </c>
      <c r="E66" s="67" t="s">
        <v>59</v>
      </c>
      <c r="F66" s="68"/>
      <c r="G66" s="69"/>
      <c r="I66" s="58"/>
      <c r="J66" s="49">
        <v>2020</v>
      </c>
      <c r="K66" s="50">
        <v>2021</v>
      </c>
      <c r="L66" s="49">
        <v>2022</v>
      </c>
      <c r="M66" s="50">
        <v>2023</v>
      </c>
      <c r="N66" s="49">
        <v>2024</v>
      </c>
      <c r="O66" s="50">
        <v>2025</v>
      </c>
      <c r="P66" s="49">
        <v>2026</v>
      </c>
      <c r="Q66" s="50">
        <v>2027</v>
      </c>
      <c r="R66" s="49">
        <v>2028</v>
      </c>
      <c r="S66" s="50">
        <v>2029</v>
      </c>
      <c r="T66" s="49">
        <v>2030</v>
      </c>
      <c r="U66" s="50">
        <v>2031</v>
      </c>
      <c r="V66" s="49">
        <v>2032</v>
      </c>
      <c r="W66" s="50">
        <v>2033</v>
      </c>
      <c r="X66" s="49">
        <v>2034</v>
      </c>
      <c r="Y66" s="50">
        <v>2035</v>
      </c>
      <c r="Z66" s="49">
        <v>2036</v>
      </c>
      <c r="AA66" s="48"/>
      <c r="AB66" s="48"/>
      <c r="AC66" s="56"/>
      <c r="AD66" s="56"/>
    </row>
    <row r="67" spans="1:30" ht="73.5" customHeight="1" x14ac:dyDescent="0.2">
      <c r="A67" s="93"/>
      <c r="B67" s="122"/>
      <c r="C67" s="26" t="s">
        <v>140</v>
      </c>
      <c r="D67" s="31" t="s">
        <v>172</v>
      </c>
      <c r="E67" s="101" t="s">
        <v>171</v>
      </c>
      <c r="F67" s="102"/>
      <c r="G67" s="103"/>
      <c r="I67" s="60"/>
      <c r="J67" s="51">
        <f>[1]СВОД!$M$19/1000</f>
        <v>99.423000000000002</v>
      </c>
      <c r="K67" s="51">
        <f>[1]СВОД!$M$20/1000</f>
        <v>91.819230889053003</v>
      </c>
      <c r="L67" s="51">
        <f>[1]СВОД!$M$21/1000</f>
        <v>8.8186784971467489</v>
      </c>
      <c r="M67" s="51">
        <f>[1]СВОД!$M$22/1000</f>
        <v>46.165411399853248</v>
      </c>
      <c r="N67" s="51">
        <f>[1]СВОД!$M$23/1000</f>
        <v>0</v>
      </c>
      <c r="O67" s="51">
        <f>[1]СВОД!$M$24/1000</f>
        <v>0</v>
      </c>
      <c r="P67" s="51">
        <f>[1]СВОД!$M$25/1000</f>
        <v>175.19760899027216</v>
      </c>
      <c r="Q67" s="51">
        <f>[1]СВОД!$M$26/1000</f>
        <v>209.45986467283356</v>
      </c>
      <c r="R67" s="51">
        <f>[1]СВОД!$M$27/1000</f>
        <v>210.60066215411754</v>
      </c>
      <c r="S67" s="51">
        <f>[1]СВОД!$M$28/1000</f>
        <v>211.66910423178354</v>
      </c>
      <c r="T67" s="51">
        <f>[1]СВОД!$M$29/1000</f>
        <v>212.74825155013457</v>
      </c>
      <c r="U67" s="51">
        <f>[1]СВОД!$M$30/1000</f>
        <v>213.91703650342254</v>
      </c>
      <c r="V67" s="51">
        <f>[1]СВОД!$M$31/1000</f>
        <v>214.95771534175657</v>
      </c>
      <c r="W67" s="51">
        <f>[1]СВОД!$M$32/1000</f>
        <v>215.94903767841154</v>
      </c>
      <c r="X67" s="51">
        <f>[1]СВОД!$M$33/1000</f>
        <v>216.98686577195355</v>
      </c>
      <c r="Y67" s="51">
        <f>[1]СВОД!$M$34/1000</f>
        <v>217.78144752751354</v>
      </c>
      <c r="Z67" s="51">
        <f>[1]СВОД!$M$35/1000</f>
        <v>218.46553788316155</v>
      </c>
      <c r="AA67" s="48"/>
      <c r="AB67" s="48"/>
      <c r="AC67" s="56"/>
      <c r="AD67" s="56"/>
    </row>
    <row r="68" spans="1:30" x14ac:dyDescent="0.2">
      <c r="A68" s="93"/>
      <c r="B68" s="122"/>
      <c r="C68" s="27"/>
      <c r="D68" s="24"/>
      <c r="E68" s="104"/>
      <c r="F68" s="105"/>
      <c r="G68" s="106"/>
      <c r="I68" s="60"/>
      <c r="J68" s="51">
        <f>[1]СВОД!$M$39/1000</f>
        <v>7.8030354330967526</v>
      </c>
      <c r="K68" s="51">
        <f>[1]СВОД!$M$40/1000</f>
        <v>15.506175042813799</v>
      </c>
      <c r="L68" s="51">
        <f>[1]СВОД!$M$41/1000</f>
        <v>126.81251822353812</v>
      </c>
      <c r="M68" s="51">
        <f>[1]СВОД!$M$42/1000</f>
        <v>113.80922992844775</v>
      </c>
      <c r="N68" s="51">
        <f>[1]СВОД!$M$43/1000</f>
        <v>174.52289876945557</v>
      </c>
      <c r="O68" s="51">
        <f>[1]СВОД!$M$44/1000</f>
        <v>184.59826312257135</v>
      </c>
      <c r="P68" s="51">
        <f>[1]СВОД!$M$45/1000</f>
        <v>31.700814089163636</v>
      </c>
      <c r="Q68" s="51"/>
      <c r="R68" s="48"/>
      <c r="S68" s="48"/>
      <c r="T68" s="48"/>
      <c r="U68" s="48"/>
      <c r="V68" s="48"/>
      <c r="W68" s="48"/>
      <c r="X68" s="48"/>
      <c r="Y68" s="48"/>
      <c r="Z68" s="48"/>
      <c r="AA68" s="48"/>
      <c r="AB68" s="48"/>
      <c r="AC68" s="56"/>
      <c r="AD68" s="56"/>
    </row>
    <row r="69" spans="1:30" ht="16.5" thickBot="1" x14ac:dyDescent="0.25">
      <c r="A69" s="93"/>
      <c r="B69" s="123"/>
      <c r="C69" s="28"/>
      <c r="D69" s="1"/>
      <c r="E69" s="116"/>
      <c r="F69" s="117"/>
      <c r="G69" s="118"/>
      <c r="I69" s="60"/>
      <c r="J69" s="51">
        <f>J70-J67-J68</f>
        <v>999.30709456690329</v>
      </c>
      <c r="K69" s="51">
        <f>K70-K67-K68</f>
        <v>1188.1325286028532</v>
      </c>
      <c r="L69" s="51">
        <f>K69*L65</f>
        <v>1239.2222273327759</v>
      </c>
      <c r="M69" s="51">
        <f t="shared" ref="M69:T69" si="1">L69*M65</f>
        <v>1288.791116426087</v>
      </c>
      <c r="N69" s="51">
        <f t="shared" si="1"/>
        <v>1340.3427610831304</v>
      </c>
      <c r="O69" s="51">
        <f t="shared" si="1"/>
        <v>1393.9564715264557</v>
      </c>
      <c r="P69" s="51">
        <f>O69*P65</f>
        <v>1449.714730387514</v>
      </c>
      <c r="Q69" s="51">
        <f t="shared" si="1"/>
        <v>1507.7033196030147</v>
      </c>
      <c r="R69" s="51">
        <f t="shared" si="1"/>
        <v>1568.0114523871355</v>
      </c>
      <c r="S69" s="51">
        <f t="shared" si="1"/>
        <v>1630.7319104826211</v>
      </c>
      <c r="T69" s="51">
        <f t="shared" si="1"/>
        <v>1695.9611869019259</v>
      </c>
      <c r="U69" s="51">
        <f t="shared" ref="U69:Z69" si="2">T69*U65</f>
        <v>1763.799634378003</v>
      </c>
      <c r="V69" s="51">
        <f t="shared" si="2"/>
        <v>1834.3516197531233</v>
      </c>
      <c r="W69" s="51">
        <f t="shared" si="2"/>
        <v>1907.7256845432482</v>
      </c>
      <c r="X69" s="51">
        <f t="shared" si="2"/>
        <v>1984.0347119249782</v>
      </c>
      <c r="Y69" s="51">
        <f t="shared" si="2"/>
        <v>2063.3961004019775</v>
      </c>
      <c r="Z69" s="51">
        <f t="shared" si="2"/>
        <v>2145.9319444180564</v>
      </c>
      <c r="AA69" s="51">
        <f>AVERAGE(J69:P69)</f>
        <v>1271.3524185608171</v>
      </c>
      <c r="AB69" s="48"/>
      <c r="AC69" s="56"/>
      <c r="AD69" s="56"/>
    </row>
    <row r="70" spans="1:30" x14ac:dyDescent="0.2">
      <c r="I70" s="61"/>
      <c r="J70" s="51">
        <v>1106.53313</v>
      </c>
      <c r="K70" s="51">
        <v>1295.4579345347199</v>
      </c>
      <c r="L70" s="51">
        <f>SUM(L67:L69)</f>
        <v>1374.8534240534607</v>
      </c>
      <c r="M70" s="51">
        <f>SUM(M67:M69)</f>
        <v>1448.765757754388</v>
      </c>
      <c r="N70" s="51">
        <f>SUM(N67:N69)</f>
        <v>1514.8656598525861</v>
      </c>
      <c r="O70" s="51">
        <f>SUM(O67:O69)</f>
        <v>1578.5547346490271</v>
      </c>
      <c r="P70" s="51">
        <f t="shared" ref="P70:Z70" si="3">SUM(P67:P69)</f>
        <v>1656.6131534669498</v>
      </c>
      <c r="Q70" s="51">
        <f t="shared" si="3"/>
        <v>1717.1631842758484</v>
      </c>
      <c r="R70" s="51">
        <f t="shared" si="3"/>
        <v>1778.612114541253</v>
      </c>
      <c r="S70" s="51">
        <f t="shared" si="3"/>
        <v>1842.4010147144045</v>
      </c>
      <c r="T70" s="51">
        <f t="shared" si="3"/>
        <v>1908.7094384520606</v>
      </c>
      <c r="U70" s="51">
        <f t="shared" si="3"/>
        <v>1977.7166708814257</v>
      </c>
      <c r="V70" s="51">
        <f t="shared" si="3"/>
        <v>2049.3093350948798</v>
      </c>
      <c r="W70" s="51">
        <f t="shared" si="3"/>
        <v>2123.67472222166</v>
      </c>
      <c r="X70" s="51">
        <f t="shared" si="3"/>
        <v>2201.0215776969317</v>
      </c>
      <c r="Y70" s="51">
        <f t="shared" si="3"/>
        <v>2281.1775479294911</v>
      </c>
      <c r="Z70" s="51">
        <f t="shared" si="3"/>
        <v>2364.3974823012181</v>
      </c>
      <c r="AA70" s="51"/>
      <c r="AB70" s="48"/>
      <c r="AC70" s="56"/>
      <c r="AD70" s="56"/>
    </row>
    <row r="71" spans="1:30" ht="16.5" thickBot="1" x14ac:dyDescent="0.25">
      <c r="A71" s="22" t="s">
        <v>60</v>
      </c>
      <c r="B71" s="66" t="s">
        <v>61</v>
      </c>
      <c r="C71" s="66"/>
      <c r="D71" s="23" t="s">
        <v>62</v>
      </c>
      <c r="E71" s="66" t="s">
        <v>63</v>
      </c>
      <c r="F71" s="66"/>
      <c r="G71" s="66"/>
      <c r="I71" s="59"/>
      <c r="J71" s="48"/>
      <c r="K71" s="48"/>
      <c r="L71" s="48"/>
      <c r="M71" s="48"/>
      <c r="N71" s="48"/>
      <c r="O71" s="48"/>
      <c r="P71" s="48"/>
      <c r="Q71" s="48"/>
      <c r="R71" s="48"/>
      <c r="S71" s="48"/>
      <c r="T71" s="48"/>
      <c r="U71" s="48"/>
      <c r="V71" s="48"/>
      <c r="W71" s="48"/>
      <c r="X71" s="48"/>
      <c r="Y71" s="48"/>
      <c r="Z71" s="48"/>
      <c r="AA71" s="52">
        <f>[1]СВОД!$M$38/1000/7</f>
        <v>93.536133515583856</v>
      </c>
      <c r="AB71" s="48"/>
      <c r="AC71" s="56"/>
      <c r="AD71" s="56"/>
    </row>
    <row r="72" spans="1:30" ht="39.75" customHeight="1" thickBot="1" x14ac:dyDescent="0.25">
      <c r="A72" s="92"/>
      <c r="B72" s="121" t="s">
        <v>88</v>
      </c>
      <c r="C72" s="10" t="s">
        <v>57</v>
      </c>
      <c r="D72" s="9" t="s">
        <v>58</v>
      </c>
      <c r="E72" s="67" t="s">
        <v>59</v>
      </c>
      <c r="F72" s="68"/>
      <c r="G72" s="69"/>
      <c r="I72" s="56"/>
      <c r="J72" s="48"/>
      <c r="K72" s="48"/>
      <c r="L72" s="48"/>
      <c r="M72" s="48"/>
      <c r="N72" s="48"/>
      <c r="O72" s="48"/>
      <c r="P72" s="48"/>
      <c r="Q72" s="48"/>
      <c r="R72" s="48"/>
      <c r="S72" s="48"/>
      <c r="T72" s="48"/>
      <c r="U72" s="48"/>
      <c r="V72" s="48"/>
      <c r="W72" s="48"/>
      <c r="X72" s="48"/>
      <c r="Y72" s="48"/>
      <c r="Z72" s="48"/>
      <c r="AA72" s="54">
        <f>AA71/AA69</f>
        <v>7.3572152103558858E-2</v>
      </c>
      <c r="AB72" s="48"/>
      <c r="AC72" s="56"/>
      <c r="AD72" s="56"/>
    </row>
    <row r="73" spans="1:30" ht="78.75" x14ac:dyDescent="0.2">
      <c r="A73" s="93"/>
      <c r="B73" s="122"/>
      <c r="C73" s="26" t="s">
        <v>141</v>
      </c>
      <c r="D73" s="31" t="s">
        <v>173</v>
      </c>
      <c r="E73" s="101" t="s">
        <v>154</v>
      </c>
      <c r="F73" s="102"/>
      <c r="G73" s="103"/>
      <c r="I73" s="59"/>
      <c r="J73" s="55"/>
      <c r="K73" s="48"/>
      <c r="L73" s="48"/>
      <c r="M73" s="48"/>
      <c r="N73" s="48"/>
      <c r="O73" s="48"/>
      <c r="P73" s="48"/>
      <c r="Q73" s="48"/>
      <c r="R73" s="48"/>
      <c r="S73" s="48"/>
      <c r="T73" s="48"/>
      <c r="U73" s="48"/>
      <c r="V73" s="48"/>
      <c r="W73" s="48"/>
      <c r="X73" s="48"/>
      <c r="Y73" s="48"/>
      <c r="Z73" s="48"/>
      <c r="AA73" s="54">
        <f>AA72*0.076</f>
        <v>5.5914835598704733E-3</v>
      </c>
      <c r="AB73" s="48"/>
      <c r="AC73" s="56"/>
      <c r="AD73" s="56"/>
    </row>
    <row r="74" spans="1:30" x14ac:dyDescent="0.2">
      <c r="A74" s="93"/>
      <c r="B74" s="122"/>
      <c r="C74" s="27"/>
      <c r="D74" s="24"/>
      <c r="E74" s="104"/>
      <c r="F74" s="105"/>
      <c r="G74" s="106"/>
      <c r="I74" s="59"/>
      <c r="J74" s="48"/>
      <c r="K74" s="48"/>
      <c r="L74" s="48"/>
      <c r="M74" s="48"/>
      <c r="N74" s="48"/>
      <c r="O74" s="48"/>
      <c r="P74" s="48"/>
      <c r="Q74" s="48"/>
      <c r="R74" s="54"/>
      <c r="S74" s="48"/>
      <c r="T74" s="48"/>
      <c r="U74" s="48"/>
      <c r="V74" s="48"/>
      <c r="W74" s="48"/>
      <c r="X74" s="48"/>
      <c r="Y74" s="48"/>
      <c r="Z74" s="48"/>
      <c r="AA74" s="48"/>
      <c r="AB74" s="48"/>
      <c r="AC74" s="56"/>
      <c r="AD74" s="56"/>
    </row>
    <row r="75" spans="1:30" ht="13.5" customHeight="1" thickBot="1" x14ac:dyDescent="0.25">
      <c r="A75" s="93"/>
      <c r="B75" s="123"/>
      <c r="C75" s="28"/>
      <c r="D75" s="1"/>
      <c r="E75" s="116"/>
      <c r="F75" s="117"/>
      <c r="G75" s="118"/>
      <c r="I75" s="56"/>
      <c r="J75" s="56"/>
      <c r="K75" s="56"/>
      <c r="L75" s="56"/>
      <c r="M75" s="57"/>
      <c r="N75" s="56"/>
      <c r="O75" s="56"/>
      <c r="P75" s="56"/>
      <c r="Q75" s="56"/>
      <c r="R75" s="56"/>
      <c r="S75" s="56"/>
      <c r="T75" s="56"/>
      <c r="U75" s="56"/>
      <c r="V75" s="56"/>
      <c r="W75" s="56"/>
      <c r="X75" s="56"/>
      <c r="Y75" s="56"/>
      <c r="Z75" s="56"/>
      <c r="AA75" s="56"/>
      <c r="AB75" s="56"/>
      <c r="AC75" s="56"/>
      <c r="AD75" s="56"/>
    </row>
    <row r="76" spans="1:30" x14ac:dyDescent="0.2">
      <c r="I76" s="56"/>
      <c r="J76" s="56"/>
      <c r="K76" s="56"/>
      <c r="L76" s="56"/>
      <c r="M76" s="56"/>
      <c r="N76" s="56"/>
      <c r="O76" s="56"/>
      <c r="P76" s="56"/>
      <c r="Q76" s="56"/>
      <c r="R76" s="56"/>
      <c r="S76" s="56"/>
      <c r="T76" s="56"/>
      <c r="U76" s="56"/>
      <c r="V76" s="56"/>
      <c r="W76" s="56"/>
      <c r="X76" s="56"/>
      <c r="Y76" s="56"/>
      <c r="Z76" s="56"/>
      <c r="AA76" s="56"/>
      <c r="AB76" s="56"/>
      <c r="AC76" s="56"/>
      <c r="AD76" s="56"/>
    </row>
    <row r="77" spans="1:30" x14ac:dyDescent="0.2">
      <c r="A77" s="73" t="s">
        <v>113</v>
      </c>
      <c r="B77" s="73"/>
      <c r="C77" s="73"/>
      <c r="D77" s="73"/>
      <c r="E77" s="73"/>
      <c r="F77" s="73"/>
      <c r="G77" s="73"/>
    </row>
    <row r="79" spans="1:30" ht="16.5" thickBot="1" x14ac:dyDescent="0.25">
      <c r="A79" s="22" t="s">
        <v>64</v>
      </c>
      <c r="B79" s="66" t="s">
        <v>89</v>
      </c>
      <c r="C79" s="66"/>
      <c r="D79" s="66" t="s">
        <v>90</v>
      </c>
      <c r="E79" s="66"/>
      <c r="F79" s="124" t="s">
        <v>91</v>
      </c>
      <c r="G79" s="125"/>
    </row>
    <row r="80" spans="1:30" ht="64.5" customHeight="1" thickBot="1" x14ac:dyDescent="0.25">
      <c r="B80" s="77" t="s">
        <v>65</v>
      </c>
      <c r="C80" s="108"/>
      <c r="D80" s="77" t="s">
        <v>114</v>
      </c>
      <c r="E80" s="108"/>
      <c r="F80" s="126" t="s">
        <v>66</v>
      </c>
      <c r="G80" s="127"/>
    </row>
    <row r="81" spans="1:7" ht="16.5" thickBot="1" x14ac:dyDescent="0.25">
      <c r="B81" s="110"/>
      <c r="C81" s="112"/>
      <c r="D81" s="110"/>
      <c r="E81" s="112"/>
      <c r="F81" s="9" t="s">
        <v>67</v>
      </c>
      <c r="G81" s="10" t="s">
        <v>68</v>
      </c>
    </row>
    <row r="82" spans="1:7" ht="37.5" customHeight="1" x14ac:dyDescent="0.2">
      <c r="B82" s="97" t="s">
        <v>142</v>
      </c>
      <c r="C82" s="98"/>
      <c r="D82" s="128" t="s">
        <v>131</v>
      </c>
      <c r="E82" s="129"/>
      <c r="F82" s="36" t="s">
        <v>153</v>
      </c>
      <c r="G82" s="36" t="s">
        <v>174</v>
      </c>
    </row>
    <row r="83" spans="1:7" ht="33" customHeight="1" x14ac:dyDescent="0.2">
      <c r="B83" s="99" t="s">
        <v>143</v>
      </c>
      <c r="C83" s="100"/>
      <c r="D83" s="119" t="s">
        <v>131</v>
      </c>
      <c r="E83" s="120"/>
      <c r="F83" s="36" t="s">
        <v>153</v>
      </c>
      <c r="G83" s="36" t="s">
        <v>174</v>
      </c>
    </row>
    <row r="84" spans="1:7" ht="33" customHeight="1" x14ac:dyDescent="0.2">
      <c r="B84" s="99" t="s">
        <v>144</v>
      </c>
      <c r="C84" s="100"/>
      <c r="D84" s="119" t="s">
        <v>131</v>
      </c>
      <c r="E84" s="120"/>
      <c r="F84" s="36" t="s">
        <v>153</v>
      </c>
      <c r="G84" s="36" t="s">
        <v>174</v>
      </c>
    </row>
    <row r="85" spans="1:7" ht="33" customHeight="1" x14ac:dyDescent="0.2">
      <c r="B85" s="99" t="s">
        <v>145</v>
      </c>
      <c r="C85" s="100"/>
      <c r="D85" s="119" t="s">
        <v>131</v>
      </c>
      <c r="E85" s="120"/>
      <c r="F85" s="36" t="s">
        <v>153</v>
      </c>
      <c r="G85" s="36" t="s">
        <v>174</v>
      </c>
    </row>
    <row r="86" spans="1:7" ht="33" customHeight="1" x14ac:dyDescent="0.2">
      <c r="B86" s="99" t="s">
        <v>146</v>
      </c>
      <c r="C86" s="100"/>
      <c r="D86" s="119" t="s">
        <v>131</v>
      </c>
      <c r="E86" s="120"/>
      <c r="F86" s="36" t="s">
        <v>153</v>
      </c>
      <c r="G86" s="36" t="s">
        <v>174</v>
      </c>
    </row>
    <row r="87" spans="1:7" ht="33" customHeight="1" x14ac:dyDescent="0.2">
      <c r="B87" s="99" t="s">
        <v>147</v>
      </c>
      <c r="C87" s="100"/>
      <c r="D87" s="119" t="s">
        <v>131</v>
      </c>
      <c r="E87" s="120"/>
      <c r="F87" s="36" t="s">
        <v>153</v>
      </c>
      <c r="G87" s="36" t="s">
        <v>174</v>
      </c>
    </row>
    <row r="88" spans="1:7" ht="33" customHeight="1" x14ac:dyDescent="0.2">
      <c r="B88" s="99" t="s">
        <v>148</v>
      </c>
      <c r="C88" s="100"/>
      <c r="D88" s="119" t="s">
        <v>131</v>
      </c>
      <c r="E88" s="120"/>
      <c r="F88" s="36" t="s">
        <v>153</v>
      </c>
      <c r="G88" s="36" t="s">
        <v>174</v>
      </c>
    </row>
    <row r="89" spans="1:7" ht="33" customHeight="1" x14ac:dyDescent="0.2">
      <c r="B89" s="99" t="s">
        <v>149</v>
      </c>
      <c r="C89" s="100"/>
      <c r="D89" s="119" t="s">
        <v>131</v>
      </c>
      <c r="E89" s="120"/>
      <c r="F89" s="36" t="s">
        <v>153</v>
      </c>
      <c r="G89" s="36" t="s">
        <v>174</v>
      </c>
    </row>
    <row r="90" spans="1:7" ht="33" customHeight="1" x14ac:dyDescent="0.2">
      <c r="B90" s="99" t="s">
        <v>150</v>
      </c>
      <c r="C90" s="100"/>
      <c r="D90" s="119" t="s">
        <v>131</v>
      </c>
      <c r="E90" s="120"/>
      <c r="F90" s="36" t="s">
        <v>153</v>
      </c>
      <c r="G90" s="36" t="s">
        <v>174</v>
      </c>
    </row>
    <row r="91" spans="1:7" ht="32.25" customHeight="1" thickBot="1" x14ac:dyDescent="0.25">
      <c r="B91" s="110" t="s">
        <v>69</v>
      </c>
      <c r="C91" s="111"/>
      <c r="D91" s="111"/>
      <c r="E91" s="111"/>
      <c r="F91" s="25" t="s">
        <v>129</v>
      </c>
      <c r="G91" s="25" t="s">
        <v>129</v>
      </c>
    </row>
    <row r="94" spans="1:7" x14ac:dyDescent="0.2">
      <c r="A94" s="73" t="s">
        <v>115</v>
      </c>
      <c r="B94" s="73"/>
      <c r="C94" s="73"/>
      <c r="D94" s="73"/>
      <c r="E94" s="73"/>
      <c r="F94" s="73"/>
      <c r="G94" s="73"/>
    </row>
    <row r="96" spans="1:7" ht="16.5" thickBot="1" x14ac:dyDescent="0.25">
      <c r="A96" s="22" t="s">
        <v>70</v>
      </c>
      <c r="B96" s="23" t="s">
        <v>71</v>
      </c>
      <c r="C96" s="23" t="s">
        <v>72</v>
      </c>
      <c r="D96" s="23" t="s">
        <v>73</v>
      </c>
      <c r="E96" s="23" t="s">
        <v>74</v>
      </c>
      <c r="F96" s="23" t="s">
        <v>75</v>
      </c>
      <c r="G96" s="23" t="s">
        <v>76</v>
      </c>
    </row>
    <row r="97" spans="1:7" ht="95.25" thickBot="1" x14ac:dyDescent="0.25">
      <c r="A97" s="92"/>
      <c r="B97" s="29" t="s">
        <v>77</v>
      </c>
      <c r="C97" s="12" t="s">
        <v>78</v>
      </c>
      <c r="D97" s="11" t="s">
        <v>79</v>
      </c>
      <c r="E97" s="12" t="s">
        <v>80</v>
      </c>
      <c r="F97" s="11" t="s">
        <v>81</v>
      </c>
      <c r="G97" s="11" t="s">
        <v>82</v>
      </c>
    </row>
    <row r="98" spans="1:7" ht="110.25" x14ac:dyDescent="0.2">
      <c r="A98" s="93"/>
      <c r="B98" s="31" t="s">
        <v>156</v>
      </c>
      <c r="C98" s="31" t="s">
        <v>175</v>
      </c>
      <c r="D98" s="31">
        <v>10</v>
      </c>
      <c r="E98" s="37">
        <v>23.136999735225384</v>
      </c>
      <c r="F98" s="37">
        <v>23.136999735225384</v>
      </c>
      <c r="G98" s="44" t="s">
        <v>151</v>
      </c>
    </row>
    <row r="99" spans="1:7" ht="110.25" x14ac:dyDescent="0.2">
      <c r="A99" s="93"/>
      <c r="B99" s="36" t="s">
        <v>157</v>
      </c>
      <c r="C99" s="36" t="s">
        <v>176</v>
      </c>
      <c r="D99" s="36">
        <v>10</v>
      </c>
      <c r="E99" s="38">
        <v>31.873024829848653</v>
      </c>
      <c r="F99" s="38">
        <v>31.873024829848653</v>
      </c>
      <c r="G99" s="45" t="s">
        <v>151</v>
      </c>
    </row>
    <row r="100" spans="1:7" ht="110.25" x14ac:dyDescent="0.2">
      <c r="A100" s="93"/>
      <c r="B100" s="36" t="s">
        <v>158</v>
      </c>
      <c r="C100" s="36" t="s">
        <v>181</v>
      </c>
      <c r="D100" s="36">
        <v>10</v>
      </c>
      <c r="E100" s="38">
        <v>126.81251822353811</v>
      </c>
      <c r="F100" s="38">
        <v>121.58438947606724</v>
      </c>
      <c r="G100" s="45" t="s">
        <v>151</v>
      </c>
    </row>
    <row r="101" spans="1:7" ht="110.25" x14ac:dyDescent="0.2">
      <c r="A101" s="93"/>
      <c r="B101" s="36" t="s">
        <v>159</v>
      </c>
      <c r="C101" s="36" t="s">
        <v>177</v>
      </c>
      <c r="D101" s="46">
        <v>10</v>
      </c>
      <c r="E101" s="47">
        <v>113.80922992844776</v>
      </c>
      <c r="F101" s="38">
        <v>109.43195185427669</v>
      </c>
      <c r="G101" s="45" t="s">
        <v>151</v>
      </c>
    </row>
    <row r="102" spans="1:7" ht="110.25" x14ac:dyDescent="0.2">
      <c r="A102" s="93"/>
      <c r="B102" s="36" t="s">
        <v>160</v>
      </c>
      <c r="C102" s="36" t="s">
        <v>182</v>
      </c>
      <c r="D102" s="46">
        <v>10</v>
      </c>
      <c r="E102" s="47">
        <v>174.52289876945571</v>
      </c>
      <c r="F102" s="38">
        <v>167.81047958601513</v>
      </c>
      <c r="G102" s="45" t="s">
        <v>151</v>
      </c>
    </row>
    <row r="103" spans="1:7" ht="111" thickBot="1" x14ac:dyDescent="0.25">
      <c r="A103" s="93"/>
      <c r="B103" s="36" t="s">
        <v>161</v>
      </c>
      <c r="C103" s="36" t="s">
        <v>183</v>
      </c>
      <c r="D103" s="46">
        <v>10</v>
      </c>
      <c r="E103" s="47">
        <v>184.59826312257124</v>
      </c>
      <c r="F103" s="38">
        <v>177.49832992554926</v>
      </c>
      <c r="G103" s="45" t="s">
        <v>151</v>
      </c>
    </row>
    <row r="104" spans="1:7" s="43" customFormat="1" ht="16.5" thickBot="1" x14ac:dyDescent="0.25">
      <c r="A104" s="93"/>
      <c r="B104" s="39" t="s">
        <v>130</v>
      </c>
      <c r="C104" s="40"/>
      <c r="D104" s="41"/>
      <c r="E104" s="42">
        <f>SUM(E98:E103)</f>
        <v>654.75293460908688</v>
      </c>
      <c r="F104" s="42">
        <f>SUM(F98:F103)</f>
        <v>631.33517540698233</v>
      </c>
      <c r="G104" s="40"/>
    </row>
    <row r="106" spans="1:7" ht="16.5" thickBot="1" x14ac:dyDescent="0.25">
      <c r="A106" s="82" t="s">
        <v>116</v>
      </c>
      <c r="B106" s="82"/>
      <c r="C106" s="82"/>
      <c r="D106" s="82"/>
      <c r="E106" s="82"/>
      <c r="F106" s="82"/>
      <c r="G106" s="82"/>
    </row>
    <row r="107" spans="1:7" ht="24.75" customHeight="1" x14ac:dyDescent="0.2">
      <c r="A107" s="15">
        <v>47</v>
      </c>
      <c r="B107" s="83" t="s">
        <v>184</v>
      </c>
      <c r="C107" s="84"/>
      <c r="D107" s="84"/>
      <c r="E107" s="84"/>
      <c r="F107" s="84"/>
      <c r="G107" s="85"/>
    </row>
    <row r="108" spans="1:7" ht="24.75" customHeight="1" x14ac:dyDescent="0.2">
      <c r="A108" s="19"/>
      <c r="B108" s="86"/>
      <c r="C108" s="87"/>
      <c r="D108" s="87"/>
      <c r="E108" s="87"/>
      <c r="F108" s="87"/>
      <c r="G108" s="88"/>
    </row>
    <row r="109" spans="1:7" ht="24.75" customHeight="1" x14ac:dyDescent="0.2">
      <c r="A109" s="19"/>
      <c r="B109" s="86"/>
      <c r="C109" s="87"/>
      <c r="D109" s="87"/>
      <c r="E109" s="87"/>
      <c r="F109" s="87"/>
      <c r="G109" s="88"/>
    </row>
    <row r="110" spans="1:7" ht="24.75" customHeight="1" thickBot="1" x14ac:dyDescent="0.25">
      <c r="A110" s="19"/>
      <c r="B110" s="70"/>
      <c r="C110" s="71"/>
      <c r="D110" s="71"/>
      <c r="E110" s="71"/>
      <c r="F110" s="71"/>
      <c r="G110" s="72"/>
    </row>
    <row r="112" spans="1:7" x14ac:dyDescent="0.2">
      <c r="A112" s="81" t="s">
        <v>117</v>
      </c>
      <c r="B112" s="81"/>
      <c r="C112" s="81"/>
      <c r="D112" s="81"/>
      <c r="E112" s="81"/>
      <c r="F112" s="81"/>
      <c r="G112" s="81"/>
    </row>
    <row r="113" spans="1:7" ht="16.5" thickBot="1" x14ac:dyDescent="0.25"/>
    <row r="114" spans="1:7" ht="12.75" customHeight="1" x14ac:dyDescent="0.2">
      <c r="A114" s="15">
        <v>48</v>
      </c>
      <c r="B114" s="77" t="s">
        <v>129</v>
      </c>
      <c r="C114" s="107"/>
      <c r="D114" s="107"/>
      <c r="E114" s="107"/>
      <c r="F114" s="107"/>
      <c r="G114" s="108"/>
    </row>
    <row r="115" spans="1:7" ht="12.75" customHeight="1" x14ac:dyDescent="0.2">
      <c r="A115" s="19"/>
      <c r="B115" s="109"/>
      <c r="C115" s="82"/>
      <c r="D115" s="82"/>
      <c r="E115" s="82"/>
      <c r="F115" s="82"/>
      <c r="G115" s="93"/>
    </row>
    <row r="116" spans="1:7" ht="12.75" customHeight="1" x14ac:dyDescent="0.2">
      <c r="A116" s="19"/>
      <c r="B116" s="109"/>
      <c r="C116" s="82"/>
      <c r="D116" s="82"/>
      <c r="E116" s="82"/>
      <c r="F116" s="82"/>
      <c r="G116" s="93"/>
    </row>
    <row r="117" spans="1:7" ht="12.75" customHeight="1" x14ac:dyDescent="0.2">
      <c r="A117" s="19"/>
      <c r="B117" s="109"/>
      <c r="C117" s="82"/>
      <c r="D117" s="82"/>
      <c r="E117" s="82"/>
      <c r="F117" s="82"/>
      <c r="G117" s="93"/>
    </row>
    <row r="118" spans="1:7" ht="12.75" customHeight="1" x14ac:dyDescent="0.2">
      <c r="B118" s="109"/>
      <c r="C118" s="82"/>
      <c r="D118" s="82"/>
      <c r="E118" s="82"/>
      <c r="F118" s="82"/>
      <c r="G118" s="93"/>
    </row>
    <row r="119" spans="1:7" ht="12.75" customHeight="1" x14ac:dyDescent="0.2">
      <c r="B119" s="109"/>
      <c r="C119" s="82"/>
      <c r="D119" s="82"/>
      <c r="E119" s="82"/>
      <c r="F119" s="82"/>
      <c r="G119" s="93"/>
    </row>
    <row r="120" spans="1:7" ht="12.75" customHeight="1" x14ac:dyDescent="0.2">
      <c r="B120" s="109"/>
      <c r="C120" s="82"/>
      <c r="D120" s="82"/>
      <c r="E120" s="82"/>
      <c r="F120" s="82"/>
      <c r="G120" s="93"/>
    </row>
    <row r="121" spans="1:7" x14ac:dyDescent="0.2">
      <c r="B121" s="109"/>
      <c r="C121" s="82"/>
      <c r="D121" s="82"/>
      <c r="E121" s="82"/>
      <c r="F121" s="82"/>
      <c r="G121" s="93"/>
    </row>
    <row r="122" spans="1:7" x14ac:dyDescent="0.2">
      <c r="B122" s="109"/>
      <c r="C122" s="82"/>
      <c r="D122" s="82"/>
      <c r="E122" s="82"/>
      <c r="F122" s="82"/>
      <c r="G122" s="93"/>
    </row>
    <row r="123" spans="1:7" x14ac:dyDescent="0.2">
      <c r="B123" s="109"/>
      <c r="C123" s="82"/>
      <c r="D123" s="82"/>
      <c r="E123" s="82"/>
      <c r="F123" s="82"/>
      <c r="G123" s="93"/>
    </row>
    <row r="124" spans="1:7" x14ac:dyDescent="0.2">
      <c r="B124" s="109"/>
      <c r="C124" s="82"/>
      <c r="D124" s="82"/>
      <c r="E124" s="82"/>
      <c r="F124" s="82"/>
      <c r="G124" s="93"/>
    </row>
    <row r="125" spans="1:7" x14ac:dyDescent="0.2">
      <c r="B125" s="109"/>
      <c r="C125" s="82"/>
      <c r="D125" s="82"/>
      <c r="E125" s="82"/>
      <c r="F125" s="82"/>
      <c r="G125" s="93"/>
    </row>
    <row r="126" spans="1:7" x14ac:dyDescent="0.2">
      <c r="B126" s="109"/>
      <c r="C126" s="82"/>
      <c r="D126" s="82"/>
      <c r="E126" s="82"/>
      <c r="F126" s="82"/>
      <c r="G126" s="93"/>
    </row>
    <row r="127" spans="1:7" x14ac:dyDescent="0.2">
      <c r="B127" s="109"/>
      <c r="C127" s="82"/>
      <c r="D127" s="82"/>
      <c r="E127" s="82"/>
      <c r="F127" s="82"/>
      <c r="G127" s="93"/>
    </row>
    <row r="128" spans="1:7" x14ac:dyDescent="0.2">
      <c r="B128" s="109"/>
      <c r="C128" s="82"/>
      <c r="D128" s="82"/>
      <c r="E128" s="82"/>
      <c r="F128" s="82"/>
      <c r="G128" s="93"/>
    </row>
    <row r="129" spans="2:7" x14ac:dyDescent="0.2">
      <c r="B129" s="109"/>
      <c r="C129" s="82"/>
      <c r="D129" s="82"/>
      <c r="E129" s="82"/>
      <c r="F129" s="82"/>
      <c r="G129" s="93"/>
    </row>
    <row r="130" spans="2:7" x14ac:dyDescent="0.2">
      <c r="B130" s="109"/>
      <c r="C130" s="82"/>
      <c r="D130" s="82"/>
      <c r="E130" s="82"/>
      <c r="F130" s="82"/>
      <c r="G130" s="93"/>
    </row>
    <row r="131" spans="2:7" x14ac:dyDescent="0.2">
      <c r="B131" s="109"/>
      <c r="C131" s="82"/>
      <c r="D131" s="82"/>
      <c r="E131" s="82"/>
      <c r="F131" s="82"/>
      <c r="G131" s="93"/>
    </row>
    <row r="132" spans="2:7" x14ac:dyDescent="0.2">
      <c r="B132" s="109"/>
      <c r="C132" s="82"/>
      <c r="D132" s="82"/>
      <c r="E132" s="82"/>
      <c r="F132" s="82"/>
      <c r="G132" s="93"/>
    </row>
    <row r="133" spans="2:7" ht="16.5" thickBot="1" x14ac:dyDescent="0.25">
      <c r="B133" s="110"/>
      <c r="C133" s="111"/>
      <c r="D133" s="111"/>
      <c r="E133" s="111"/>
      <c r="F133" s="111"/>
      <c r="G133" s="112"/>
    </row>
  </sheetData>
  <mergeCells count="101">
    <mergeCell ref="D82:E82"/>
    <mergeCell ref="A63:G63"/>
    <mergeCell ref="C58:D58"/>
    <mergeCell ref="A66:A69"/>
    <mergeCell ref="A72:A75"/>
    <mergeCell ref="F52:G52"/>
    <mergeCell ref="F53:G53"/>
    <mergeCell ref="D52:E52"/>
    <mergeCell ref="D53:E53"/>
    <mergeCell ref="C59:D59"/>
    <mergeCell ref="C60:D60"/>
    <mergeCell ref="C61:D61"/>
    <mergeCell ref="E58:G58"/>
    <mergeCell ref="E59:G59"/>
    <mergeCell ref="E60:G60"/>
    <mergeCell ref="E57:G57"/>
    <mergeCell ref="B88:C88"/>
    <mergeCell ref="D88:E88"/>
    <mergeCell ref="B89:C89"/>
    <mergeCell ref="D89:E89"/>
    <mergeCell ref="A23:G23"/>
    <mergeCell ref="A30:G30"/>
    <mergeCell ref="C25:G25"/>
    <mergeCell ref="C26:G26"/>
    <mergeCell ref="C27:G27"/>
    <mergeCell ref="C28:G28"/>
    <mergeCell ref="C32:G32"/>
    <mergeCell ref="C33:G33"/>
    <mergeCell ref="C34:G34"/>
    <mergeCell ref="A55:G55"/>
    <mergeCell ref="A49:G49"/>
    <mergeCell ref="C57:D57"/>
    <mergeCell ref="B86:C86"/>
    <mergeCell ref="D86:E86"/>
    <mergeCell ref="B87:C87"/>
    <mergeCell ref="D87:E87"/>
    <mergeCell ref="B84:C84"/>
    <mergeCell ref="D79:E79"/>
    <mergeCell ref="B72:B75"/>
    <mergeCell ref="E75:G75"/>
    <mergeCell ref="B114:G133"/>
    <mergeCell ref="A97:A104"/>
    <mergeCell ref="B71:C71"/>
    <mergeCell ref="E71:G71"/>
    <mergeCell ref="B65:C65"/>
    <mergeCell ref="E65:G65"/>
    <mergeCell ref="E66:G66"/>
    <mergeCell ref="E67:G67"/>
    <mergeCell ref="E68:G68"/>
    <mergeCell ref="E69:G69"/>
    <mergeCell ref="B91:E91"/>
    <mergeCell ref="B80:C81"/>
    <mergeCell ref="D80:E81"/>
    <mergeCell ref="A77:G77"/>
    <mergeCell ref="B90:C90"/>
    <mergeCell ref="D90:E90"/>
    <mergeCell ref="A94:G94"/>
    <mergeCell ref="D83:E83"/>
    <mergeCell ref="D84:E84"/>
    <mergeCell ref="B66:B69"/>
    <mergeCell ref="D85:E85"/>
    <mergeCell ref="F79:G79"/>
    <mergeCell ref="F80:G80"/>
    <mergeCell ref="B79:C79"/>
    <mergeCell ref="A1:G1"/>
    <mergeCell ref="A106:G106"/>
    <mergeCell ref="A112:G112"/>
    <mergeCell ref="B107:G110"/>
    <mergeCell ref="A9:G9"/>
    <mergeCell ref="C11:G11"/>
    <mergeCell ref="C12:G12"/>
    <mergeCell ref="C13:G13"/>
    <mergeCell ref="C14:G14"/>
    <mergeCell ref="C15:G15"/>
    <mergeCell ref="C16:G16"/>
    <mergeCell ref="C17:G17"/>
    <mergeCell ref="C18:G18"/>
    <mergeCell ref="C19:G19"/>
    <mergeCell ref="C20:G20"/>
    <mergeCell ref="C40:G40"/>
    <mergeCell ref="A58:A61"/>
    <mergeCell ref="E61:G61"/>
    <mergeCell ref="B82:C82"/>
    <mergeCell ref="B85:C85"/>
    <mergeCell ref="B83:C83"/>
    <mergeCell ref="E72:G72"/>
    <mergeCell ref="E73:G73"/>
    <mergeCell ref="E74:G74"/>
    <mergeCell ref="A2:G2"/>
    <mergeCell ref="C21:G21"/>
    <mergeCell ref="D51:E51"/>
    <mergeCell ref="C45:G45"/>
    <mergeCell ref="C46:G46"/>
    <mergeCell ref="A43:G43"/>
    <mergeCell ref="A37:G37"/>
    <mergeCell ref="C39:G39"/>
    <mergeCell ref="C5:G5"/>
    <mergeCell ref="C41:G41"/>
    <mergeCell ref="C35:G35"/>
    <mergeCell ref="A45:A46"/>
    <mergeCell ref="F51:G51"/>
  </mergeCells>
  <pageMargins left="0.78740157480314965" right="0.39370078740157483" top="0.59055118110236227" bottom="0.59055118110236227" header="0.31496062992125984" footer="0.31496062992125984"/>
  <pageSetup paperSize="9" scale="23" fitToHeight="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Александр Н. Кашурников</dc:creator>
  <cp:keywords/>
  <cp:lastModifiedBy>Александр Н. Кашурников</cp:lastModifiedBy>
  <cp:lastPrinted>2021-11-26T00:58:47Z</cp:lastPrinted>
  <dcterms:created xsi:type="dcterms:W3CDTF">2016-05-04T04:35:32Z</dcterms:created>
  <dcterms:modified xsi:type="dcterms:W3CDTF">2021-12-15T07:11:10Z</dcterms:modified>
</cp:coreProperties>
</file>